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845" activeTab="0"/>
  </bookViews>
  <sheets>
    <sheet name="Índice" sheetId="1" r:id="rId1"/>
    <sheet name="Cartera_comparada" sheetId="2" r:id="rId2"/>
    <sheet name="Cartera_vigente_mensual" sheetId="3" r:id="rId3"/>
    <sheet name="Variación_anual_cartera" sheetId="4" r:id="rId4"/>
    <sheet name="Cotizantes_cond_prev" sheetId="5" r:id="rId5"/>
    <sheet name="Cotizantes_renta" sheetId="6" r:id="rId6"/>
    <sheet name="Cartera_región" sheetId="7" r:id="rId7"/>
    <sheet name="Participación_cartera" sheetId="8" r:id="rId8"/>
    <sheet name="Beneficiarios_cond_prev" sheetId="9" r:id="rId9"/>
    <sheet name="Cartera__edad" sheetId="10" r:id="rId10"/>
    <sheet name="Cartera_masculina_edad" sheetId="11" r:id="rId11"/>
    <sheet name="Cartera_femenina_edad" sheetId="12" r:id="rId12"/>
    <sheet name="Suscripción_desahucio_contratos" sheetId="13" r:id="rId13"/>
    <sheet name="Suscripción_desahucio_isapre" sheetId="14" r:id="rId14"/>
  </sheets>
  <externalReferences>
    <externalReference r:id="rId17"/>
  </externalReferences>
  <definedNames>
    <definedName name="__123Graph_AGraph2" localSheetId="5" hidden="1">'[1]UTILIDADES'!#REF!</definedName>
    <definedName name="__123Graph_AGraph2" hidden="1">'[1]UTILIDADES'!#REF!</definedName>
    <definedName name="_Fill" hidden="1">#REF!</definedName>
    <definedName name="_Key1" localSheetId="5" hidden="1">#REF!</definedName>
    <definedName name="_Key1" hidden="1">#REF!</definedName>
    <definedName name="_Order1" hidden="1">0</definedName>
    <definedName name="_Order2" hidden="1">255</definedName>
    <definedName name="_Order3" hidden="1">0</definedName>
    <definedName name="_Sort" hidden="1">#REF!</definedName>
    <definedName name="_xlnm.Print_Area" localSheetId="1">'Cartera_comparada'!$A$1:$F$48</definedName>
    <definedName name="sep" localSheetId="5" hidden="1">#REF!</definedName>
    <definedName name="sep" hidden="1">#REF!</definedName>
    <definedName name="_xlnm.Print_Titles" localSheetId="1">'Cartera_comparada'!$1:$4</definedName>
  </definedNames>
  <calcPr fullCalcOnLoad="1"/>
</workbook>
</file>

<file path=xl/sharedStrings.xml><?xml version="1.0" encoding="utf-8"?>
<sst xmlns="http://schemas.openxmlformats.org/spreadsheetml/2006/main" count="927" uniqueCount="264">
  <si>
    <t>Cód.</t>
  </si>
  <si>
    <t>Isapres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</si>
  <si>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</si>
  <si>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</si>
  <si>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</si>
  <si>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</si>
  <si>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</si>
  <si>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</si>
  <si>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</si>
  <si>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</si>
  <si>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</si>
  <si>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</si>
  <si>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</si>
  <si>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</si>
  <si>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Promedio</t>
  </si>
  <si>
    <t>Colmena Golden Cross</t>
  </si>
  <si>
    <t>Vida Tres</t>
  </si>
  <si>
    <t>Total isapres abiertas</t>
  </si>
  <si>
    <t>San Lorenzo</t>
  </si>
  <si>
    <t>Chuquicamata</t>
  </si>
  <si>
    <t>Río Blanco</t>
  </si>
  <si>
    <t>Cruz del Norte</t>
  </si>
  <si>
    <t>Total isapres cerradas</t>
  </si>
  <si>
    <t>Total sistema</t>
  </si>
  <si>
    <t>CUADRO N° 2.1.1</t>
  </si>
  <si>
    <t>CUADRO N° 2.1.2</t>
  </si>
  <si>
    <t>CUADRO N° 2.1.3</t>
  </si>
  <si>
    <t>Cotizantes</t>
  </si>
  <si>
    <t>Beneficiarios</t>
  </si>
  <si>
    <t>Variación anual</t>
  </si>
  <si>
    <t>N°</t>
  </si>
  <si>
    <t>%</t>
  </si>
  <si>
    <t>Voluntarios</t>
  </si>
  <si>
    <t>Total</t>
  </si>
  <si>
    <t>Distribución porcentual</t>
  </si>
  <si>
    <t>COTIZANTES Y BENEFICIARIOS POR ISAPRE</t>
  </si>
  <si>
    <t xml:space="preserve">     I</t>
  </si>
  <si>
    <t xml:space="preserve">    II</t>
  </si>
  <si>
    <t xml:space="preserve">   III</t>
  </si>
  <si>
    <t xml:space="preserve">    IV</t>
  </si>
  <si>
    <t xml:space="preserve">     V</t>
  </si>
  <si>
    <t xml:space="preserve">    VI</t>
  </si>
  <si>
    <t xml:space="preserve">   VII</t>
  </si>
  <si>
    <t xml:space="preserve">  VIII</t>
  </si>
  <si>
    <t xml:space="preserve">    IX</t>
  </si>
  <si>
    <t xml:space="preserve">     X</t>
  </si>
  <si>
    <t xml:space="preserve">    XI</t>
  </si>
  <si>
    <t xml:space="preserve">   XII</t>
  </si>
  <si>
    <t>RM</t>
  </si>
  <si>
    <t>Regiones</t>
  </si>
  <si>
    <t>Casa matriz</t>
  </si>
  <si>
    <t>Otras regiones</t>
  </si>
  <si>
    <t>Rangos de Edad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</si>
  <si>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</si>
  <si>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</si>
  <si>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</si>
  <si>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</si>
  <si>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</si>
  <si>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</si>
  <si>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</si>
  <si>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</si>
  <si>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</si>
  <si>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</si>
  <si>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</si>
  <si>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</si>
  <si>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80-84</t>
  </si>
  <si>
    <t>+ de 84</t>
  </si>
  <si>
    <t>Contratos</t>
  </si>
  <si>
    <t>Año anterior</t>
  </si>
  <si>
    <t>Trimestres</t>
  </si>
  <si>
    <t>I</t>
  </si>
  <si>
    <t>II</t>
  </si>
  <si>
    <t>III</t>
  </si>
  <si>
    <t>IV</t>
  </si>
  <si>
    <t>Suscripciones</t>
  </si>
  <si>
    <t>Desahucios</t>
  </si>
  <si>
    <t>Por parte de la isapre</t>
  </si>
  <si>
    <t>Otra causal</t>
  </si>
  <si>
    <t>Meses</t>
  </si>
  <si>
    <t>Contratos suscritos</t>
  </si>
  <si>
    <t>Parte Isapre</t>
  </si>
  <si>
    <t>Total desahucios</t>
  </si>
  <si>
    <t>Total año</t>
  </si>
  <si>
    <t>Desahucios de contratos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</si>
  <si>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</si>
  <si>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</si>
  <si>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</si>
  <si>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</si>
  <si>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</si>
  <si>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</si>
  <si>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</si>
  <si>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</si>
  <si>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</si>
  <si>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</si>
  <si>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</si>
  <si>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</si>
  <si>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Variables</t>
  </si>
  <si>
    <t>1.- Cartera vigente</t>
  </si>
  <si>
    <t xml:space="preserve">     N° de cotizantes</t>
  </si>
  <si>
    <t xml:space="preserve">     N° de cargas</t>
  </si>
  <si>
    <t xml:space="preserve">     N° total de beneficiarios</t>
  </si>
  <si>
    <t>2.- N° de beneficiarios por región</t>
  </si>
  <si>
    <t xml:space="preserve">     Región metropolitana</t>
  </si>
  <si>
    <t xml:space="preserve">     V región</t>
  </si>
  <si>
    <t xml:space="preserve">     VIII región</t>
  </si>
  <si>
    <t xml:space="preserve">     II región</t>
  </si>
  <si>
    <t xml:space="preserve">     Otras regiones</t>
  </si>
  <si>
    <t xml:space="preserve">     Total beneficiarios</t>
  </si>
  <si>
    <t>3.- N° de cotizantes según tipo de trabajador</t>
  </si>
  <si>
    <t xml:space="preserve">      Dependientes</t>
  </si>
  <si>
    <t xml:space="preserve">      Independientes</t>
  </si>
  <si>
    <t xml:space="preserve">      Pensionados</t>
  </si>
  <si>
    <t xml:space="preserve">      Voluntarios</t>
  </si>
  <si>
    <t xml:space="preserve">     Total cotizantes</t>
  </si>
  <si>
    <t>4.- N° de cotizantes según sexo</t>
  </si>
  <si>
    <t xml:space="preserve">      Hombres</t>
  </si>
  <si>
    <t xml:space="preserve">      Mujeres</t>
  </si>
  <si>
    <t xml:space="preserve">      Total cotizantes</t>
  </si>
  <si>
    <t>5.- N° de cotizantes según edad</t>
  </si>
  <si>
    <t xml:space="preserve">      Menores de 40 años</t>
  </si>
  <si>
    <t xml:space="preserve">      Entre 40 y 59 años</t>
  </si>
  <si>
    <t xml:space="preserve">      De 60 años y más</t>
  </si>
  <si>
    <t>6.- Concentración de mercado de cotizantes</t>
  </si>
  <si>
    <t xml:space="preserve">      Consalud S.A.</t>
  </si>
  <si>
    <t xml:space="preserve">      Colmena Golden Cross</t>
  </si>
  <si>
    <t xml:space="preserve">      Vida Tres S.A.</t>
  </si>
  <si>
    <t>7.- Suscripciones y desahucios de contratos</t>
  </si>
  <si>
    <t xml:space="preserve">      Suscripciones</t>
  </si>
  <si>
    <t xml:space="preserve">      Desahucios voluntarios</t>
  </si>
  <si>
    <t xml:space="preserve">      Desahucios por parte de la isapre</t>
  </si>
  <si>
    <t xml:space="preserve">      Desahucio por otras causales</t>
  </si>
  <si>
    <t xml:space="preserve">      Total desahucios</t>
  </si>
  <si>
    <t>CUADRO N° 2</t>
  </si>
  <si>
    <t>CUADRO N° 2.2</t>
  </si>
  <si>
    <t>CUADRO N° 2.4.1</t>
  </si>
  <si>
    <t>CUADRO N° 2.4.2</t>
  </si>
  <si>
    <t>CUADRO N° 2.4.3</t>
  </si>
  <si>
    <t>CUADRO N° 2.5.1</t>
  </si>
  <si>
    <t>CUADRO N° 2.5.2</t>
  </si>
  <si>
    <t>CUADRO N° 2.6</t>
  </si>
  <si>
    <t>CUADRO N° 2.7.1</t>
  </si>
  <si>
    <t>CUADRO N° 2.7.2</t>
  </si>
  <si>
    <t>CUADRO N° 2.7.3</t>
  </si>
  <si>
    <t>CUADRO N° 2.8.1</t>
  </si>
  <si>
    <t>CUADRO N° 2.8.2</t>
  </si>
  <si>
    <t>CUADRO N° 2.8.3</t>
  </si>
  <si>
    <t>CUADRO N° 2.8.4</t>
  </si>
  <si>
    <t>CUADRO N° 2.8.5</t>
  </si>
  <si>
    <t>CUADRO N° 2.8.6</t>
  </si>
  <si>
    <t>CUADRO N° 2.9.1</t>
  </si>
  <si>
    <t>CUADRO N° 2.9.2</t>
  </si>
  <si>
    <t>CUADRO N° 2.9.3</t>
  </si>
  <si>
    <t>Cartera Comparada</t>
  </si>
  <si>
    <t>Cartera Vigente Mensual</t>
  </si>
  <si>
    <t>Variación Anual de Cartera por Isapre</t>
  </si>
  <si>
    <t>Cotizantes Vigentes por Tramos de Renta</t>
  </si>
  <si>
    <t>Cartera Vigente por Región</t>
  </si>
  <si>
    <t>Participación de Cartera Vigente por Isapre</t>
  </si>
  <si>
    <t>Cartera Vigente por Tramos de Edad</t>
  </si>
  <si>
    <t>Cartera Sexo Masculino por Tramos de Edad</t>
  </si>
  <si>
    <t>Cartera Sexo Femenino por Tramos de Edad</t>
  </si>
  <si>
    <t>Volver</t>
  </si>
  <si>
    <t>Cruz Blanca</t>
  </si>
  <si>
    <t>XIV</t>
  </si>
  <si>
    <t>XV</t>
  </si>
  <si>
    <t>0 - 14</t>
  </si>
  <si>
    <t>15 - 19</t>
  </si>
  <si>
    <t>Consalud</t>
  </si>
  <si>
    <t>Banmédica</t>
  </si>
  <si>
    <t>Fusat</t>
  </si>
  <si>
    <t>Fundación</t>
  </si>
  <si>
    <t>Susucripción y Desahucios de Contratos</t>
  </si>
  <si>
    <t>Suscripción y Desahucio de Contratos por Isapre</t>
  </si>
  <si>
    <t>CUADRO N° 2.3.1</t>
  </si>
  <si>
    <t>CUADRO N° 2.3.2</t>
  </si>
  <si>
    <t>Cotizantes Vigentes por Condición Previsional</t>
  </si>
  <si>
    <t>Beneficiarios Vigentes por Condición Previsional</t>
  </si>
  <si>
    <t xml:space="preserve">      Isapre Cruz Blanca S.A.</t>
  </si>
  <si>
    <t xml:space="preserve">      Isapre Banmedica S.A.</t>
  </si>
  <si>
    <t xml:space="preserve">      Otras isapres</t>
  </si>
  <si>
    <t>de 10.001 a 100.000</t>
  </si>
  <si>
    <t>de 100.001 a 150.000</t>
  </si>
  <si>
    <t>de 150.001 a 200.000</t>
  </si>
  <si>
    <t>de 200.001 a 250.000</t>
  </si>
  <si>
    <t>de 250.001 a 300.000</t>
  </si>
  <si>
    <t>de 300.001 a 350.000</t>
  </si>
  <si>
    <t>de 350.001 a 400.000</t>
  </si>
  <si>
    <t>de 400.001 a 500.000</t>
  </si>
  <si>
    <t>de 500.001 a 600.000</t>
  </si>
  <si>
    <t>de 600.001 a 700.000</t>
  </si>
  <si>
    <t>de 700.001 a 800.000</t>
  </si>
  <si>
    <t>de 900.001 a 1.000.000</t>
  </si>
  <si>
    <t>de 1.000.001 a 1.100.000</t>
  </si>
  <si>
    <t>de 1.100.001 a 1.200.000</t>
  </si>
  <si>
    <t>de 1.200.001 a 1.300.000</t>
  </si>
  <si>
    <t>de 1.300.001 a 1.400.000</t>
  </si>
  <si>
    <t>de 1.400.001 a 1.500.000</t>
  </si>
  <si>
    <t>de 1.500.001 a 1.600.000</t>
  </si>
  <si>
    <t>de 1.600.001 a 1.700.000</t>
  </si>
  <si>
    <t>de 1.700.001 a 1.800.000</t>
  </si>
  <si>
    <t>Tramos de renta imponible (en pesos ($))</t>
  </si>
  <si>
    <t xml:space="preserve">Fuente: Superintendencia de Salud, Archivos Maestros de Beneficiarios, Contratos y Cotizaciones. </t>
  </si>
  <si>
    <t>Pensionados</t>
  </si>
  <si>
    <t>Dependientes</t>
  </si>
  <si>
    <t>Independientes</t>
  </si>
  <si>
    <t>ÍNDICE</t>
  </si>
  <si>
    <t xml:space="preserve">      Sub total</t>
  </si>
  <si>
    <t>Fuente: Superintendencia de Salud, Archivo Maestro de Beneficiarios.</t>
  </si>
  <si>
    <t>Isapre Banmédica</t>
  </si>
  <si>
    <t>Consalud S.A.</t>
  </si>
  <si>
    <t>Fusat Ltda.</t>
  </si>
  <si>
    <t>Isapre Fundación</t>
  </si>
  <si>
    <t>Número</t>
  </si>
  <si>
    <t>Porcentaje</t>
  </si>
  <si>
    <t>Total Depen-dientes</t>
  </si>
  <si>
    <t>Distribución Geográfica</t>
  </si>
  <si>
    <t>(1) La participación es de cada isapre en relación a su mercado.</t>
  </si>
  <si>
    <t>Vida Tres (2)</t>
  </si>
  <si>
    <t>Isapre Banmédica (2)</t>
  </si>
  <si>
    <t>(2) Vida Tres y Banmédica pertenecen al mismo Holding.</t>
  </si>
  <si>
    <t>Mutuo acuerdo</t>
  </si>
  <si>
    <t>Fuente: Superintendencia de Salud, Archivo Maestro de Suscripciones y Desahucios de Contratos.</t>
  </si>
  <si>
    <t xml:space="preserve">ESTADÍSTICAS BASICAS COMPARADAS DEL SISTEMA ISAPRE EN DICIEMBRE </t>
  </si>
  <si>
    <t>NÚMERO Y TASAS DE CRECIMIENTO</t>
  </si>
  <si>
    <t>PARTICIPACIÓN DE CARTERA POR ISAPRE CON PROPIETARIOS EN COMÚN (1)</t>
  </si>
  <si>
    <t>Nueva Masvida S.A.</t>
  </si>
  <si>
    <t xml:space="preserve">      Nueva Masvida S.A.</t>
  </si>
  <si>
    <t>de 1.800.001 a 1.900.000</t>
  </si>
  <si>
    <t>de 1.900.001 a 2.000.000</t>
  </si>
  <si>
    <t>de 2.000.001 a 2.100.000</t>
  </si>
  <si>
    <t>XVI</t>
  </si>
  <si>
    <t>(*) Son aquellos datos que no presentan información en el campo sexo.</t>
  </si>
  <si>
    <t>Sin clasificar (*)</t>
  </si>
  <si>
    <t xml:space="preserve"> (Ex-Optima)(*)</t>
  </si>
  <si>
    <t>de 800.001 a 900.000</t>
  </si>
  <si>
    <t>Sin info (*)</t>
  </si>
  <si>
    <t>Cartera de beneficiarios de isapres Año 2019</t>
  </si>
  <si>
    <t>COTIZANTES VIGENTES DEL SISTEMA ISAPRE AÑO 2019</t>
  </si>
  <si>
    <t>CARGAS VIGENTES DEL SISTEMA ISAPRE AÑO 2019</t>
  </si>
  <si>
    <t>BENEFICIARIOS VIGENTES DEL SISTEMA ISAPRE AÑO 2019</t>
  </si>
  <si>
    <t>Dic/18</t>
  </si>
  <si>
    <t>COTIZANTES POR CONDICIÓN PREVISIONAL E ISAPRE EN DICIEMBRE DE 2019</t>
  </si>
  <si>
    <t>COTIZANTES DEPENDIENTES POR RENTA IMPONIBLE E ISAPRE EN DICIEMBRE DE 2019</t>
  </si>
  <si>
    <t>COTIZANTES POR REGIÓN E ISAPRE EN DICIEMBRE DE 2019</t>
  </si>
  <si>
    <t>CARGAS POR REGIÓN E ISAPRE EN DICIEMBRE DE 2019</t>
  </si>
  <si>
    <t>BENEFICIARIOS POR REGIÓN E ISAPRE EN DICIEMBRE DE 2019</t>
  </si>
  <si>
    <t>PARTICIPACIÓN DE CARTERA POR ISAPRE EN DICIEMBRE DE 2019 (1)</t>
  </si>
  <si>
    <t>BENEFICIARIOS POR CONDICIÓN PREVISIONAL DEL COTIZANTE E ISAPRE EN DICIEMBRE DE 2019</t>
  </si>
  <si>
    <t>COTIZANTES POR EDAD E ISAPRE EN DICIEMBRE DE 2019</t>
  </si>
  <si>
    <t>CARGAS POR EDAD E ISAPRE EN DICIEMBRE DE 2019</t>
  </si>
  <si>
    <t>BENEFICIARIOS POR EDAD E ISAPRE EN DICIEMBRE DE 2019</t>
  </si>
  <si>
    <t>COTIZANTES SEXO MASCULINO POR EDAD E ISAPRE EN DICIEMBRE DE 2019</t>
  </si>
  <si>
    <t>CARGAS SEXO MASCULINO POR EDAD E ISAPRE EN DICIEMBRE DE 2019</t>
  </si>
  <si>
    <t>BENEFICIARIOS SEXO MASCULINO POR EDAD E ISAPRE EN DICIEMBRE DE 2019</t>
  </si>
  <si>
    <t>BENEFICIARIOS SEXO FEMENINO POR EDAD E ISAPRE EN DICIEMBRE DE 2019</t>
  </si>
  <si>
    <t>CARGAS SEXO FEMENINO POR EDAD E ISAPRE EN DICIEMBRE DE 2019</t>
  </si>
  <si>
    <t>COTIZANTES SEXO FEMENINO POR EDAD E ISAPRE EN DICIEMBRE DE 2019</t>
  </si>
  <si>
    <t>SUSCRIPCIONES Y DESAHUCIOS DE CONTRATOS POR TRIMESTRES AÑO 2019</t>
  </si>
  <si>
    <t>SUSCRIPCIONES Y DESAHUCIOS DE CONTRATOS POR MES AÑO 2019</t>
  </si>
  <si>
    <t>SUSCRIPCIONES Y DESAHUCIOS DE CONTRATOS POR ISAPRE ENERO-DICIEMBRE 2019</t>
  </si>
  <si>
    <t>de 2.100.001 hasta menos Tope 2.235.208,54  (79,2 UF)</t>
  </si>
  <si>
    <t>Del Tope 2.235.208,24 y más</t>
  </si>
  <si>
    <t>Tope Imponible en UF: Valor de UF al 30 de noviembre $28.222,33; Tope (79,2UF) $2.235.208,54 de los que cotizan en AFP.</t>
  </si>
  <si>
    <t>(*) Sin renta informada o renta igual o menor a $10.000.</t>
  </si>
</sst>
</file>

<file path=xl/styles.xml><?xml version="1.0" encoding="utf-8"?>
<styleSheet xmlns="http://schemas.openxmlformats.org/spreadsheetml/2006/main">
  <numFmts count="2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General_)"/>
    <numFmt numFmtId="173" formatCode="0.0%"/>
    <numFmt numFmtId="174" formatCode="#,##0.0"/>
    <numFmt numFmtId="175" formatCode="0.0_)"/>
    <numFmt numFmtId="176" formatCode="0_)"/>
    <numFmt numFmtId="177" formatCode="#,##0.0;\-#,##0.0"/>
    <numFmt numFmtId="178" formatCode="_ * #,##0_ ;_ * \-#,##0_ ;_ * &quot;-&quot;??_ ;_ @_ "/>
    <numFmt numFmtId="179" formatCode="#,##0.0000000"/>
    <numFmt numFmtId="180" formatCode="0.00000%"/>
    <numFmt numFmtId="181" formatCode="#,##0_ ;\-#,##0\ 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color indexed="12"/>
      <name val="Helvetica-Narrow"/>
      <family val="0"/>
    </font>
    <font>
      <sz val="10"/>
      <name val="Helv"/>
      <family val="0"/>
    </font>
    <font>
      <sz val="12"/>
      <name val="TIMES"/>
      <family val="0"/>
    </font>
    <font>
      <b/>
      <u val="single"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u val="single"/>
      <sz val="10"/>
      <color indexed="9"/>
      <name val="Verdana"/>
      <family val="2"/>
    </font>
    <font>
      <b/>
      <i/>
      <u val="single"/>
      <sz val="10"/>
      <name val="Verdana"/>
      <family val="2"/>
    </font>
    <font>
      <sz val="12"/>
      <name val="Helvetica-Narrow"/>
      <family val="0"/>
    </font>
    <font>
      <sz val="11"/>
      <color indexed="63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Arial"/>
      <family val="2"/>
    </font>
    <font>
      <b/>
      <sz val="10"/>
      <color indexed="10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Verdana"/>
      <family val="2"/>
    </font>
    <font>
      <b/>
      <sz val="10"/>
      <color theme="5"/>
      <name val="Verdana"/>
      <family val="2"/>
    </font>
    <font>
      <b/>
      <u val="single"/>
      <sz val="10"/>
      <color theme="0"/>
      <name val="Verdana"/>
      <family val="2"/>
    </font>
    <font>
      <b/>
      <sz val="14"/>
      <color rgb="FF066290"/>
      <name val="Verdana"/>
      <family val="2"/>
    </font>
    <font>
      <b/>
      <sz val="12"/>
      <color rgb="FF06629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37" fontId="1" fillId="0" borderId="0">
      <alignment/>
      <protection/>
    </xf>
    <xf numFmtId="37" fontId="5" fillId="0" borderId="0">
      <alignment/>
      <protection/>
    </xf>
    <xf numFmtId="172" fontId="6" fillId="0" borderId="0">
      <alignment/>
      <protection/>
    </xf>
    <xf numFmtId="172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226">
    <xf numFmtId="0" fontId="0" fillId="0" borderId="0" xfId="0" applyAlignment="1">
      <alignment/>
    </xf>
    <xf numFmtId="37" fontId="7" fillId="0" borderId="0" xfId="56" applyFont="1">
      <alignment/>
      <protection/>
    </xf>
    <xf numFmtId="37" fontId="8" fillId="0" borderId="0" xfId="56" applyFont="1">
      <alignment/>
      <protection/>
    </xf>
    <xf numFmtId="0" fontId="9" fillId="0" borderId="0" xfId="0" applyFont="1" applyAlignment="1">
      <alignment/>
    </xf>
    <xf numFmtId="37" fontId="11" fillId="33" borderId="10" xfId="0" applyNumberFormat="1" applyFont="1" applyFill="1" applyBorder="1" applyAlignment="1" applyProtection="1">
      <alignment/>
      <protection/>
    </xf>
    <xf numFmtId="3" fontId="9" fillId="0" borderId="11" xfId="0" applyNumberFormat="1" applyFont="1" applyBorder="1" applyAlignment="1" applyProtection="1">
      <alignment/>
      <protection/>
    </xf>
    <xf numFmtId="173" fontId="9" fillId="0" borderId="11" xfId="60" applyNumberFormat="1" applyFont="1" applyBorder="1" applyAlignment="1" applyProtection="1">
      <alignment/>
      <protection/>
    </xf>
    <xf numFmtId="37" fontId="9" fillId="0" borderId="12" xfId="0" applyNumberFormat="1" applyFont="1" applyBorder="1" applyAlignment="1" applyProtection="1">
      <alignment/>
      <protection/>
    </xf>
    <xf numFmtId="3" fontId="9" fillId="0" borderId="12" xfId="0" applyNumberFormat="1" applyFont="1" applyBorder="1" applyAlignment="1" applyProtection="1">
      <alignment/>
      <protection/>
    </xf>
    <xf numFmtId="173" fontId="9" fillId="0" borderId="12" xfId="60" applyNumberFormat="1" applyFont="1" applyBorder="1" applyAlignment="1" applyProtection="1">
      <alignment/>
      <protection/>
    </xf>
    <xf numFmtId="37" fontId="9" fillId="0" borderId="13" xfId="0" applyNumberFormat="1" applyFont="1" applyBorder="1" applyAlignment="1" applyProtection="1">
      <alignment/>
      <protection/>
    </xf>
    <xf numFmtId="3" fontId="9" fillId="0" borderId="13" xfId="0" applyNumberFormat="1" applyFont="1" applyBorder="1" applyAlignment="1" applyProtection="1">
      <alignment/>
      <protection/>
    </xf>
    <xf numFmtId="173" fontId="9" fillId="0" borderId="13" xfId="60" applyNumberFormat="1" applyFont="1" applyBorder="1" applyAlignment="1" applyProtection="1">
      <alignment/>
      <protection/>
    </xf>
    <xf numFmtId="37" fontId="11" fillId="33" borderId="1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quotePrefix="1">
      <alignment horizontal="left"/>
    </xf>
    <xf numFmtId="37" fontId="9" fillId="0" borderId="11" xfId="0" applyNumberFormat="1" applyFont="1" applyBorder="1" applyAlignment="1" applyProtection="1">
      <alignment/>
      <protection/>
    </xf>
    <xf numFmtId="37" fontId="9" fillId="0" borderId="11" xfId="0" applyNumberFormat="1" applyFont="1" applyBorder="1" applyAlignment="1" applyProtection="1">
      <alignment horizontal="left"/>
      <protection/>
    </xf>
    <xf numFmtId="37" fontId="9" fillId="0" borderId="12" xfId="0" applyNumberFormat="1" applyFont="1" applyBorder="1" applyAlignment="1" applyProtection="1">
      <alignment horizontal="left"/>
      <protection/>
    </xf>
    <xf numFmtId="37" fontId="9" fillId="0" borderId="13" xfId="0" applyNumberFormat="1" applyFont="1" applyBorder="1" applyAlignment="1" applyProtection="1">
      <alignment horizontal="left"/>
      <protection/>
    </xf>
    <xf numFmtId="3" fontId="11" fillId="33" borderId="14" xfId="0" applyNumberFormat="1" applyFont="1" applyFill="1" applyBorder="1" applyAlignment="1" applyProtection="1">
      <alignment/>
      <protection/>
    </xf>
    <xf numFmtId="3" fontId="11" fillId="33" borderId="15" xfId="0" applyNumberFormat="1" applyFont="1" applyFill="1" applyBorder="1" applyAlignment="1" applyProtection="1">
      <alignment/>
      <protection/>
    </xf>
    <xf numFmtId="3" fontId="11" fillId="33" borderId="16" xfId="0" applyNumberFormat="1" applyFont="1" applyFill="1" applyBorder="1" applyAlignment="1" applyProtection="1">
      <alignment/>
      <protection/>
    </xf>
    <xf numFmtId="3" fontId="11" fillId="33" borderId="17" xfId="0" applyNumberFormat="1" applyFont="1" applyFill="1" applyBorder="1" applyAlignment="1" applyProtection="1">
      <alignment/>
      <protection/>
    </xf>
    <xf numFmtId="3" fontId="11" fillId="33" borderId="18" xfId="0" applyNumberFormat="1" applyFont="1" applyFill="1" applyBorder="1" applyAlignment="1" applyProtection="1">
      <alignment/>
      <protection/>
    </xf>
    <xf numFmtId="3" fontId="11" fillId="33" borderId="19" xfId="0" applyNumberFormat="1" applyFont="1" applyFill="1" applyBorder="1" applyAlignment="1" applyProtection="1">
      <alignment/>
      <protection/>
    </xf>
    <xf numFmtId="173" fontId="11" fillId="33" borderId="20" xfId="60" applyNumberFormat="1" applyFont="1" applyFill="1" applyBorder="1" applyAlignment="1" applyProtection="1">
      <alignment/>
      <protection/>
    </xf>
    <xf numFmtId="173" fontId="11" fillId="33" borderId="21" xfId="6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/>
    </xf>
    <xf numFmtId="37" fontId="9" fillId="0" borderId="0" xfId="0" applyNumberFormat="1" applyFont="1" applyBorder="1" applyAlignment="1" applyProtection="1">
      <alignment/>
      <protection/>
    </xf>
    <xf numFmtId="37" fontId="9" fillId="0" borderId="22" xfId="0" applyNumberFormat="1" applyFont="1" applyBorder="1" applyAlignment="1" applyProtection="1">
      <alignment/>
      <protection/>
    </xf>
    <xf numFmtId="37" fontId="9" fillId="0" borderId="23" xfId="0" applyNumberFormat="1" applyFont="1" applyBorder="1" applyAlignment="1" applyProtection="1">
      <alignment/>
      <protection/>
    </xf>
    <xf numFmtId="3" fontId="9" fillId="0" borderId="23" xfId="0" applyNumberFormat="1" applyFont="1" applyBorder="1" applyAlignment="1" applyProtection="1">
      <alignment/>
      <protection/>
    </xf>
    <xf numFmtId="3" fontId="9" fillId="0" borderId="23" xfId="60" applyNumberFormat="1" applyFont="1" applyBorder="1" applyAlignment="1" applyProtection="1">
      <alignment/>
      <protection/>
    </xf>
    <xf numFmtId="3" fontId="9" fillId="0" borderId="12" xfId="60" applyNumberFormat="1" applyFont="1" applyBorder="1" applyAlignment="1" applyProtection="1">
      <alignment/>
      <protection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22" xfId="0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11" xfId="60" applyNumberFormat="1" applyFont="1" applyBorder="1" applyAlignment="1" applyProtection="1">
      <alignment/>
      <protection/>
    </xf>
    <xf numFmtId="3" fontId="9" fillId="0" borderId="13" xfId="60" applyNumberFormat="1" applyFont="1" applyBorder="1" applyAlignment="1" applyProtection="1">
      <alignment/>
      <protection/>
    </xf>
    <xf numFmtId="3" fontId="11" fillId="33" borderId="26" xfId="0" applyNumberFormat="1" applyFont="1" applyFill="1" applyBorder="1" applyAlignment="1" applyProtection="1">
      <alignment/>
      <protection/>
    </xf>
    <xf numFmtId="3" fontId="11" fillId="33" borderId="26" xfId="60" applyNumberFormat="1" applyFont="1" applyFill="1" applyBorder="1" applyAlignment="1" applyProtection="1">
      <alignment/>
      <protection/>
    </xf>
    <xf numFmtId="3" fontId="11" fillId="33" borderId="15" xfId="60" applyNumberFormat="1" applyFont="1" applyFill="1" applyBorder="1" applyAlignment="1" applyProtection="1">
      <alignment/>
      <protection/>
    </xf>
    <xf numFmtId="3" fontId="11" fillId="33" borderId="27" xfId="0" applyNumberFormat="1" applyFont="1" applyFill="1" applyBorder="1" applyAlignment="1" applyProtection="1">
      <alignment/>
      <protection/>
    </xf>
    <xf numFmtId="3" fontId="11" fillId="33" borderId="27" xfId="60" applyNumberFormat="1" applyFont="1" applyFill="1" applyBorder="1" applyAlignment="1" applyProtection="1">
      <alignment/>
      <protection/>
    </xf>
    <xf numFmtId="3" fontId="11" fillId="33" borderId="17" xfId="60" applyNumberFormat="1" applyFont="1" applyFill="1" applyBorder="1" applyAlignment="1" applyProtection="1">
      <alignment/>
      <protection/>
    </xf>
    <xf numFmtId="3" fontId="11" fillId="33" borderId="28" xfId="0" applyNumberFormat="1" applyFont="1" applyFill="1" applyBorder="1" applyAlignment="1" applyProtection="1">
      <alignment/>
      <protection/>
    </xf>
    <xf numFmtId="3" fontId="11" fillId="33" borderId="28" xfId="60" applyNumberFormat="1" applyFont="1" applyFill="1" applyBorder="1" applyAlignment="1" applyProtection="1">
      <alignment/>
      <protection/>
    </xf>
    <xf numFmtId="3" fontId="11" fillId="33" borderId="19" xfId="60" applyNumberFormat="1" applyFont="1" applyFill="1" applyBorder="1" applyAlignment="1" applyProtection="1">
      <alignment/>
      <protection/>
    </xf>
    <xf numFmtId="173" fontId="11" fillId="33" borderId="29" xfId="60" applyNumberFormat="1" applyFont="1" applyFill="1" applyBorder="1" applyAlignment="1" applyProtection="1">
      <alignment/>
      <protection/>
    </xf>
    <xf numFmtId="0" fontId="12" fillId="0" borderId="0" xfId="46" applyFont="1" applyFill="1" applyBorder="1" applyAlignment="1" applyProtection="1">
      <alignment horizontal="center" vertical="center"/>
      <protection/>
    </xf>
    <xf numFmtId="173" fontId="11" fillId="33" borderId="14" xfId="60" applyNumberFormat="1" applyFont="1" applyFill="1" applyBorder="1" applyAlignment="1" applyProtection="1">
      <alignment/>
      <protection/>
    </xf>
    <xf numFmtId="173" fontId="11" fillId="33" borderId="15" xfId="60" applyNumberFormat="1" applyFont="1" applyFill="1" applyBorder="1" applyAlignment="1" applyProtection="1">
      <alignment/>
      <protection/>
    </xf>
    <xf numFmtId="173" fontId="11" fillId="33" borderId="16" xfId="60" applyNumberFormat="1" applyFont="1" applyFill="1" applyBorder="1" applyAlignment="1" applyProtection="1">
      <alignment/>
      <protection/>
    </xf>
    <xf numFmtId="173" fontId="11" fillId="33" borderId="17" xfId="60" applyNumberFormat="1" applyFont="1" applyFill="1" applyBorder="1" applyAlignment="1" applyProtection="1">
      <alignment/>
      <protection/>
    </xf>
    <xf numFmtId="3" fontId="11" fillId="33" borderId="20" xfId="0" applyNumberFormat="1" applyFont="1" applyFill="1" applyBorder="1" applyAlignment="1" applyProtection="1">
      <alignment/>
      <protection/>
    </xf>
    <xf numFmtId="173" fontId="11" fillId="33" borderId="26" xfId="60" applyNumberFormat="1" applyFont="1" applyFill="1" applyBorder="1" applyAlignment="1" applyProtection="1">
      <alignment/>
      <protection/>
    </xf>
    <xf numFmtId="173" fontId="11" fillId="33" borderId="27" xfId="60" applyNumberFormat="1" applyFont="1" applyFill="1" applyBorder="1" applyAlignment="1" applyProtection="1">
      <alignment/>
      <protection/>
    </xf>
    <xf numFmtId="173" fontId="11" fillId="33" borderId="19" xfId="60" applyNumberFormat="1" applyFont="1" applyFill="1" applyBorder="1" applyAlignment="1" applyProtection="1">
      <alignment/>
      <protection/>
    </xf>
    <xf numFmtId="3" fontId="11" fillId="33" borderId="21" xfId="0" applyNumberFormat="1" applyFont="1" applyFill="1" applyBorder="1" applyAlignment="1" applyProtection="1">
      <alignment/>
      <protection/>
    </xf>
    <xf numFmtId="37" fontId="9" fillId="0" borderId="0" xfId="55" applyFont="1">
      <alignment/>
      <protection/>
    </xf>
    <xf numFmtId="172" fontId="51" fillId="0" borderId="30" xfId="58" applyFont="1" applyBorder="1" applyAlignment="1">
      <alignment wrapText="1"/>
      <protection/>
    </xf>
    <xf numFmtId="172" fontId="51" fillId="0" borderId="0" xfId="58" applyFont="1" applyBorder="1" applyAlignment="1">
      <alignment wrapText="1"/>
      <protection/>
    </xf>
    <xf numFmtId="37" fontId="9" fillId="0" borderId="0" xfId="56" applyFont="1">
      <alignment/>
      <protection/>
    </xf>
    <xf numFmtId="0" fontId="7" fillId="0" borderId="0" xfId="48" applyFont="1" applyAlignment="1" applyProtection="1">
      <alignment/>
      <protection/>
    </xf>
    <xf numFmtId="37" fontId="9" fillId="0" borderId="0" xfId="56" applyFont="1" applyAlignment="1">
      <alignment/>
      <protection/>
    </xf>
    <xf numFmtId="172" fontId="52" fillId="0" borderId="0" xfId="58" applyFont="1" applyAlignment="1">
      <alignment wrapText="1"/>
      <protection/>
    </xf>
    <xf numFmtId="0" fontId="13" fillId="0" borderId="0" xfId="48" applyFont="1" applyAlignment="1" applyProtection="1">
      <alignment/>
      <protection/>
    </xf>
    <xf numFmtId="37" fontId="9" fillId="0" borderId="0" xfId="0" applyNumberFormat="1" applyFont="1" applyAlignment="1">
      <alignment/>
    </xf>
    <xf numFmtId="0" fontId="53" fillId="34" borderId="23" xfId="46" applyFont="1" applyFill="1" applyBorder="1" applyAlignment="1" applyProtection="1">
      <alignment horizontal="center" vertical="center"/>
      <protection/>
    </xf>
    <xf numFmtId="37" fontId="11" fillId="33" borderId="31" xfId="0" applyNumberFormat="1" applyFont="1" applyFill="1" applyBorder="1" applyAlignment="1" applyProtection="1">
      <alignment horizontal="center"/>
      <protection/>
    </xf>
    <xf numFmtId="37" fontId="11" fillId="33" borderId="20" xfId="0" applyNumberFormat="1" applyFont="1" applyFill="1" applyBorder="1" applyAlignment="1" applyProtection="1">
      <alignment horizontal="center"/>
      <protection/>
    </xf>
    <xf numFmtId="0" fontId="11" fillId="33" borderId="20" xfId="0" applyNumberFormat="1" applyFont="1" applyFill="1" applyBorder="1" applyAlignment="1" applyProtection="1">
      <alignment horizontal="center"/>
      <protection/>
    </xf>
    <xf numFmtId="37" fontId="11" fillId="33" borderId="21" xfId="0" applyNumberFormat="1" applyFont="1" applyFill="1" applyBorder="1" applyAlignment="1" applyProtection="1">
      <alignment horizontal="center" vertical="center" wrapText="1"/>
      <protection/>
    </xf>
    <xf numFmtId="37" fontId="11" fillId="33" borderId="20" xfId="0" applyNumberFormat="1" applyFont="1" applyFill="1" applyBorder="1" applyAlignment="1" applyProtection="1" quotePrefix="1">
      <alignment horizontal="center"/>
      <protection/>
    </xf>
    <xf numFmtId="37" fontId="11" fillId="33" borderId="21" xfId="0" applyNumberFormat="1" applyFont="1" applyFill="1" applyBorder="1" applyAlignment="1" applyProtection="1">
      <alignment horizontal="center"/>
      <protection/>
    </xf>
    <xf numFmtId="37" fontId="11" fillId="33" borderId="32" xfId="0" applyNumberFormat="1" applyFont="1" applyFill="1" applyBorder="1" applyAlignment="1" applyProtection="1">
      <alignment horizontal="center"/>
      <protection/>
    </xf>
    <xf numFmtId="37" fontId="11" fillId="33" borderId="31" xfId="0" applyNumberFormat="1" applyFont="1" applyFill="1" applyBorder="1" applyAlignment="1" applyProtection="1">
      <alignment horizontal="center" vertical="center" wrapText="1"/>
      <protection/>
    </xf>
    <xf numFmtId="37" fontId="11" fillId="33" borderId="20" xfId="0" applyNumberFormat="1" applyFont="1" applyFill="1" applyBorder="1" applyAlignment="1" applyProtection="1">
      <alignment horizontal="center" vertical="center" wrapText="1"/>
      <protection/>
    </xf>
    <xf numFmtId="0" fontId="11" fillId="33" borderId="20" xfId="0" applyNumberFormat="1" applyFont="1" applyFill="1" applyBorder="1" applyAlignment="1" applyProtection="1" quotePrefix="1">
      <alignment horizontal="center"/>
      <protection/>
    </xf>
    <xf numFmtId="37" fontId="11" fillId="33" borderId="20" xfId="0" applyNumberFormat="1" applyFont="1" applyFill="1" applyBorder="1" applyAlignment="1" applyProtection="1" quotePrefix="1">
      <alignment horizontal="center" vertical="center" wrapText="1"/>
      <protection/>
    </xf>
    <xf numFmtId="37" fontId="11" fillId="33" borderId="20" xfId="0" applyNumberFormat="1" applyFont="1" applyFill="1" applyBorder="1" applyAlignment="1" applyProtection="1">
      <alignment vertical="center" wrapText="1"/>
      <protection/>
    </xf>
    <xf numFmtId="3" fontId="9" fillId="0" borderId="0" xfId="0" applyNumberFormat="1" applyFont="1" applyAlignment="1">
      <alignment/>
    </xf>
    <xf numFmtId="3" fontId="11" fillId="33" borderId="33" xfId="0" applyNumberFormat="1" applyFont="1" applyFill="1" applyBorder="1" applyAlignment="1" applyProtection="1">
      <alignment/>
      <protection/>
    </xf>
    <xf numFmtId="37" fontId="11" fillId="33" borderId="32" xfId="0" applyNumberFormat="1" applyFont="1" applyFill="1" applyBorder="1" applyAlignment="1" applyProtection="1">
      <alignment horizontal="center" vertical="center" wrapText="1"/>
      <protection/>
    </xf>
    <xf numFmtId="37" fontId="9" fillId="0" borderId="24" xfId="0" applyNumberFormat="1" applyFont="1" applyBorder="1" applyAlignment="1" applyProtection="1" quotePrefix="1">
      <alignment horizontal="left"/>
      <protection/>
    </xf>
    <xf numFmtId="37" fontId="9" fillId="0" borderId="0" xfId="0" applyNumberFormat="1" applyFont="1" applyBorder="1" applyAlignment="1" applyProtection="1" quotePrefix="1">
      <alignment horizontal="left"/>
      <protection/>
    </xf>
    <xf numFmtId="37" fontId="9" fillId="0" borderId="22" xfId="0" applyNumberFormat="1" applyFont="1" applyBorder="1" applyAlignment="1" applyProtection="1" quotePrefix="1">
      <alignment horizontal="left"/>
      <protection/>
    </xf>
    <xf numFmtId="37" fontId="9" fillId="0" borderId="0" xfId="0" applyNumberFormat="1" applyFont="1" applyBorder="1" applyAlignment="1" applyProtection="1">
      <alignment horizontal="left"/>
      <protection/>
    </xf>
    <xf numFmtId="37" fontId="9" fillId="0" borderId="22" xfId="0" applyNumberFormat="1" applyFont="1" applyBorder="1" applyAlignment="1" applyProtection="1">
      <alignment horizontal="left"/>
      <protection/>
    </xf>
    <xf numFmtId="37" fontId="9" fillId="0" borderId="0" xfId="57" applyNumberFormat="1" applyFont="1" applyBorder="1" applyAlignment="1" applyProtection="1">
      <alignment horizontal="left"/>
      <protection/>
    </xf>
    <xf numFmtId="37" fontId="11" fillId="33" borderId="29" xfId="0" applyNumberFormat="1" applyFont="1" applyFill="1" applyBorder="1" applyAlignment="1" applyProtection="1">
      <alignment horizontal="center"/>
      <protection/>
    </xf>
    <xf numFmtId="3" fontId="11" fillId="33" borderId="14" xfId="60" applyNumberFormat="1" applyFont="1" applyFill="1" applyBorder="1" applyAlignment="1" applyProtection="1">
      <alignment/>
      <protection/>
    </xf>
    <xf numFmtId="3" fontId="11" fillId="33" borderId="16" xfId="60" applyNumberFormat="1" applyFont="1" applyFill="1" applyBorder="1" applyAlignment="1" applyProtection="1">
      <alignment/>
      <protection/>
    </xf>
    <xf numFmtId="3" fontId="11" fillId="33" borderId="18" xfId="60" applyNumberFormat="1" applyFont="1" applyFill="1" applyBorder="1" applyAlignment="1" applyProtection="1">
      <alignment/>
      <protection/>
    </xf>
    <xf numFmtId="3" fontId="9" fillId="0" borderId="34" xfId="60" applyNumberFormat="1" applyFont="1" applyBorder="1" applyAlignment="1" applyProtection="1">
      <alignment/>
      <protection/>
    </xf>
    <xf numFmtId="3" fontId="9" fillId="0" borderId="34" xfId="0" applyNumberFormat="1" applyFont="1" applyBorder="1" applyAlignment="1" applyProtection="1">
      <alignment/>
      <protection/>
    </xf>
    <xf numFmtId="3" fontId="11" fillId="33" borderId="35" xfId="0" applyNumberFormat="1" applyFont="1" applyFill="1" applyBorder="1" applyAlignment="1">
      <alignment/>
    </xf>
    <xf numFmtId="3" fontId="11" fillId="33" borderId="36" xfId="0" applyNumberFormat="1" applyFont="1" applyFill="1" applyBorder="1" applyAlignment="1">
      <alignment/>
    </xf>
    <xf numFmtId="3" fontId="9" fillId="0" borderId="24" xfId="0" applyNumberFormat="1" applyFont="1" applyBorder="1" applyAlignment="1" applyProtection="1">
      <alignment horizontal="right"/>
      <protection/>
    </xf>
    <xf numFmtId="3" fontId="9" fillId="0" borderId="37" xfId="0" applyNumberFormat="1" applyFont="1" applyBorder="1" applyAlignment="1" applyProtection="1">
      <alignment horizontal="right"/>
      <protection/>
    </xf>
    <xf numFmtId="3" fontId="11" fillId="33" borderId="38" xfId="0" applyNumberFormat="1" applyFont="1" applyFill="1" applyBorder="1" applyAlignment="1" applyProtection="1">
      <alignment/>
      <protection/>
    </xf>
    <xf numFmtId="173" fontId="11" fillId="33" borderId="38" xfId="60" applyNumberFormat="1" applyFont="1" applyFill="1" applyBorder="1" applyAlignment="1" applyProtection="1">
      <alignment/>
      <protection/>
    </xf>
    <xf numFmtId="173" fontId="11" fillId="33" borderId="39" xfId="60" applyNumberFormat="1" applyFont="1" applyFill="1" applyBorder="1" applyAlignment="1" applyProtection="1">
      <alignment/>
      <protection/>
    </xf>
    <xf numFmtId="0" fontId="9" fillId="0" borderId="40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41" xfId="0" applyFont="1" applyBorder="1" applyAlignment="1">
      <alignment/>
    </xf>
    <xf numFmtId="37" fontId="9" fillId="0" borderId="24" xfId="0" applyNumberFormat="1" applyFont="1" applyBorder="1" applyAlignment="1" applyProtection="1">
      <alignment horizontal="left"/>
      <protection/>
    </xf>
    <xf numFmtId="173" fontId="11" fillId="33" borderId="28" xfId="60" applyNumberFormat="1" applyFont="1" applyFill="1" applyBorder="1" applyAlignment="1" applyProtection="1" quotePrefix="1">
      <alignment/>
      <protection/>
    </xf>
    <xf numFmtId="181" fontId="11" fillId="33" borderId="38" xfId="0" applyNumberFormat="1" applyFont="1" applyFill="1" applyBorder="1" applyAlignment="1" applyProtection="1">
      <alignment vertical="center" wrapText="1"/>
      <protection/>
    </xf>
    <xf numFmtId="181" fontId="11" fillId="33" borderId="39" xfId="0" applyNumberFormat="1" applyFont="1" applyFill="1" applyBorder="1" applyAlignment="1" applyProtection="1">
      <alignment vertical="center" wrapText="1"/>
      <protection/>
    </xf>
    <xf numFmtId="173" fontId="11" fillId="33" borderId="38" xfId="60" applyNumberFormat="1" applyFont="1" applyFill="1" applyBorder="1" applyAlignment="1" applyProtection="1">
      <alignment vertical="center" wrapText="1"/>
      <protection/>
    </xf>
    <xf numFmtId="173" fontId="11" fillId="33" borderId="39" xfId="60" applyNumberFormat="1" applyFont="1" applyFill="1" applyBorder="1" applyAlignment="1" applyProtection="1">
      <alignment vertical="center" wrapText="1"/>
      <protection/>
    </xf>
    <xf numFmtId="37" fontId="9" fillId="0" borderId="40" xfId="0" applyNumberFormat="1" applyFont="1" applyBorder="1" applyAlignment="1" applyProtection="1">
      <alignment wrapText="1"/>
      <protection/>
    </xf>
    <xf numFmtId="37" fontId="9" fillId="0" borderId="30" xfId="0" applyNumberFormat="1" applyFont="1" applyBorder="1" applyAlignment="1" applyProtection="1">
      <alignment wrapText="1"/>
      <protection/>
    </xf>
    <xf numFmtId="37" fontId="9" fillId="0" borderId="41" xfId="0" applyNumberFormat="1" applyFont="1" applyBorder="1" applyAlignment="1" applyProtection="1">
      <alignment wrapText="1"/>
      <protection/>
    </xf>
    <xf numFmtId="37" fontId="54" fillId="0" borderId="0" xfId="0" applyNumberFormat="1" applyFont="1" applyAlignment="1">
      <alignment horizontal="center" wrapText="1"/>
    </xf>
    <xf numFmtId="37" fontId="54" fillId="0" borderId="0" xfId="0" applyNumberFormat="1" applyFont="1" applyAlignment="1">
      <alignment horizontal="center"/>
    </xf>
    <xf numFmtId="37" fontId="55" fillId="0" borderId="0" xfId="0" applyNumberFormat="1" applyFont="1" applyAlignment="1">
      <alignment horizontal="center"/>
    </xf>
    <xf numFmtId="37" fontId="55" fillId="0" borderId="30" xfId="0" applyNumberFormat="1" applyFont="1" applyBorder="1" applyAlignment="1">
      <alignment horizontal="left"/>
    </xf>
    <xf numFmtId="0" fontId="9" fillId="0" borderId="40" xfId="0" applyFont="1" applyBorder="1" applyAlignment="1">
      <alignment horizontal="left" wrapText="1"/>
    </xf>
    <xf numFmtId="0" fontId="9" fillId="0" borderId="30" xfId="0" applyFont="1" applyBorder="1" applyAlignment="1">
      <alignment horizontal="left" wrapText="1"/>
    </xf>
    <xf numFmtId="0" fontId="9" fillId="0" borderId="41" xfId="0" applyFont="1" applyBorder="1" applyAlignment="1">
      <alignment horizontal="left" wrapText="1"/>
    </xf>
    <xf numFmtId="37" fontId="9" fillId="0" borderId="24" xfId="0" applyNumberFormat="1" applyFont="1" applyBorder="1" applyAlignment="1" applyProtection="1">
      <alignment wrapText="1"/>
      <protection/>
    </xf>
    <xf numFmtId="37" fontId="9" fillId="0" borderId="0" xfId="0" applyNumberFormat="1" applyFont="1" applyBorder="1" applyAlignment="1" applyProtection="1">
      <alignment wrapText="1"/>
      <protection/>
    </xf>
    <xf numFmtId="37" fontId="9" fillId="0" borderId="22" xfId="0" applyNumberFormat="1" applyFont="1" applyBorder="1" applyAlignment="1" applyProtection="1">
      <alignment wrapText="1"/>
      <protection/>
    </xf>
    <xf numFmtId="37" fontId="9" fillId="0" borderId="42" xfId="0" applyNumberFormat="1" applyFont="1" applyBorder="1" applyAlignment="1" applyProtection="1">
      <alignment wrapText="1"/>
      <protection/>
    </xf>
    <xf numFmtId="37" fontId="9" fillId="0" borderId="43" xfId="0" applyNumberFormat="1" applyFont="1" applyBorder="1" applyAlignment="1" applyProtection="1">
      <alignment wrapText="1"/>
      <protection/>
    </xf>
    <xf numFmtId="37" fontId="9" fillId="0" borderId="25" xfId="0" applyNumberFormat="1" applyFont="1" applyBorder="1" applyAlignment="1" applyProtection="1">
      <alignment wrapText="1"/>
      <protection/>
    </xf>
    <xf numFmtId="37" fontId="10" fillId="33" borderId="42" xfId="0" applyNumberFormat="1" applyFont="1" applyFill="1" applyBorder="1" applyAlignment="1" applyProtection="1">
      <alignment horizontal="center"/>
      <protection/>
    </xf>
    <xf numFmtId="37" fontId="10" fillId="33" borderId="43" xfId="0" applyNumberFormat="1" applyFont="1" applyFill="1" applyBorder="1" applyAlignment="1" applyProtection="1">
      <alignment horizontal="center"/>
      <protection/>
    </xf>
    <xf numFmtId="37" fontId="10" fillId="33" borderId="25" xfId="0" applyNumberFormat="1" applyFont="1" applyFill="1" applyBorder="1" applyAlignment="1" applyProtection="1">
      <alignment horizontal="center"/>
      <protection/>
    </xf>
    <xf numFmtId="37" fontId="11" fillId="33" borderId="44" xfId="0" applyNumberFormat="1" applyFont="1" applyFill="1" applyBorder="1" applyAlignment="1" applyProtection="1">
      <alignment horizontal="center" vertical="center" wrapText="1"/>
      <protection/>
    </xf>
    <xf numFmtId="0" fontId="11" fillId="33" borderId="32" xfId="0" applyNumberFormat="1" applyFont="1" applyFill="1" applyBorder="1" applyAlignment="1" applyProtection="1">
      <alignment horizontal="center"/>
      <protection/>
    </xf>
    <xf numFmtId="37" fontId="10" fillId="33" borderId="45" xfId="0" applyNumberFormat="1" applyFont="1" applyFill="1" applyBorder="1" applyAlignment="1" applyProtection="1">
      <alignment horizontal="center"/>
      <protection/>
    </xf>
    <xf numFmtId="37" fontId="10" fillId="33" borderId="46" xfId="0" applyNumberFormat="1" applyFont="1" applyFill="1" applyBorder="1" applyAlignment="1" applyProtection="1">
      <alignment horizontal="center"/>
      <protection/>
    </xf>
    <xf numFmtId="37" fontId="10" fillId="33" borderId="47" xfId="0" applyNumberFormat="1" applyFont="1" applyFill="1" applyBorder="1" applyAlignment="1" applyProtection="1">
      <alignment horizontal="center"/>
      <protection/>
    </xf>
    <xf numFmtId="37" fontId="11" fillId="33" borderId="48" xfId="0" applyNumberFormat="1" applyFont="1" applyFill="1" applyBorder="1" applyAlignment="1" applyProtection="1">
      <alignment horizontal="center" vertical="center" wrapText="1"/>
      <protection/>
    </xf>
    <xf numFmtId="37" fontId="11" fillId="33" borderId="21" xfId="0" applyNumberFormat="1" applyFont="1" applyFill="1" applyBorder="1" applyAlignment="1" applyProtection="1">
      <alignment horizontal="center" vertical="center" wrapText="1"/>
      <protection/>
    </xf>
    <xf numFmtId="37" fontId="11" fillId="33" borderId="33" xfId="0" applyNumberFormat="1" applyFont="1" applyFill="1" applyBorder="1" applyAlignment="1" applyProtection="1">
      <alignment horizontal="center"/>
      <protection/>
    </xf>
    <xf numFmtId="37" fontId="11" fillId="33" borderId="14" xfId="0" applyNumberFormat="1" applyFont="1" applyFill="1" applyBorder="1" applyAlignment="1" applyProtection="1">
      <alignment horizontal="center"/>
      <protection/>
    </xf>
    <xf numFmtId="37" fontId="11" fillId="33" borderId="49" xfId="0" applyNumberFormat="1" applyFont="1" applyFill="1" applyBorder="1" applyAlignment="1" applyProtection="1">
      <alignment horizontal="center"/>
      <protection/>
    </xf>
    <xf numFmtId="37" fontId="11" fillId="33" borderId="16" xfId="0" applyNumberFormat="1" applyFont="1" applyFill="1" applyBorder="1" applyAlignment="1" applyProtection="1">
      <alignment horizontal="center"/>
      <protection/>
    </xf>
    <xf numFmtId="37" fontId="9" fillId="0" borderId="24" xfId="0" applyNumberFormat="1" applyFont="1" applyBorder="1" applyAlignment="1" applyProtection="1">
      <alignment horizontal="left" wrapText="1"/>
      <protection/>
    </xf>
    <xf numFmtId="37" fontId="9" fillId="0" borderId="0" xfId="0" applyNumberFormat="1" applyFont="1" applyBorder="1" applyAlignment="1" applyProtection="1">
      <alignment horizontal="left" wrapText="1"/>
      <protection/>
    </xf>
    <xf numFmtId="37" fontId="9" fillId="0" borderId="22" xfId="0" applyNumberFormat="1" applyFont="1" applyBorder="1" applyAlignment="1" applyProtection="1">
      <alignment horizontal="left" wrapText="1"/>
      <protection/>
    </xf>
    <xf numFmtId="37" fontId="11" fillId="33" borderId="31" xfId="0" applyNumberFormat="1" applyFont="1" applyFill="1" applyBorder="1" applyAlignment="1" applyProtection="1">
      <alignment horizontal="center"/>
      <protection/>
    </xf>
    <xf numFmtId="37" fontId="11" fillId="33" borderId="20" xfId="0" applyNumberFormat="1" applyFont="1" applyFill="1" applyBorder="1" applyAlignment="1" applyProtection="1">
      <alignment horizontal="center"/>
      <protection/>
    </xf>
    <xf numFmtId="37" fontId="9" fillId="0" borderId="42" xfId="0" applyNumberFormat="1" applyFont="1" applyBorder="1" applyAlignment="1" applyProtection="1">
      <alignment horizontal="left"/>
      <protection/>
    </xf>
    <xf numFmtId="37" fontId="9" fillId="0" borderId="43" xfId="0" applyNumberFormat="1" applyFont="1" applyBorder="1" applyAlignment="1" applyProtection="1">
      <alignment horizontal="left"/>
      <protection/>
    </xf>
    <xf numFmtId="37" fontId="9" fillId="0" borderId="25" xfId="0" applyNumberFormat="1" applyFont="1" applyBorder="1" applyAlignment="1" applyProtection="1">
      <alignment horizontal="left"/>
      <protection/>
    </xf>
    <xf numFmtId="37" fontId="9" fillId="0" borderId="40" xfId="0" applyNumberFormat="1" applyFont="1" applyBorder="1" applyAlignment="1" applyProtection="1">
      <alignment horizontal="left" wrapText="1"/>
      <protection/>
    </xf>
    <xf numFmtId="37" fontId="9" fillId="0" borderId="30" xfId="0" applyNumberFormat="1" applyFont="1" applyBorder="1" applyAlignment="1" applyProtection="1">
      <alignment horizontal="left" wrapText="1"/>
      <protection/>
    </xf>
    <xf numFmtId="37" fontId="9" fillId="0" borderId="41" xfId="0" applyNumberFormat="1" applyFont="1" applyBorder="1" applyAlignment="1" applyProtection="1">
      <alignment horizontal="left" wrapText="1"/>
      <protection/>
    </xf>
    <xf numFmtId="37" fontId="10" fillId="33" borderId="50" xfId="0" applyNumberFormat="1" applyFont="1" applyFill="1" applyBorder="1" applyAlignment="1" applyProtection="1">
      <alignment horizontal="center"/>
      <protection/>
    </xf>
    <xf numFmtId="37" fontId="10" fillId="33" borderId="51" xfId="0" applyNumberFormat="1" applyFont="1" applyFill="1" applyBorder="1" applyAlignment="1" applyProtection="1">
      <alignment horizontal="center"/>
      <protection/>
    </xf>
    <xf numFmtId="37" fontId="10" fillId="33" borderId="52" xfId="0" applyNumberFormat="1" applyFont="1" applyFill="1" applyBorder="1" applyAlignment="1" applyProtection="1">
      <alignment horizontal="center"/>
      <protection/>
    </xf>
    <xf numFmtId="37" fontId="11" fillId="33" borderId="53" xfId="0" applyNumberFormat="1" applyFont="1" applyFill="1" applyBorder="1" applyAlignment="1" applyProtection="1">
      <alignment horizontal="center"/>
      <protection/>
    </xf>
    <xf numFmtId="37" fontId="11" fillId="33" borderId="54" xfId="0" applyNumberFormat="1" applyFont="1" applyFill="1" applyBorder="1" applyAlignment="1" applyProtection="1">
      <alignment horizontal="center"/>
      <protection/>
    </xf>
    <xf numFmtId="37" fontId="11" fillId="33" borderId="55" xfId="0" applyNumberFormat="1" applyFont="1" applyFill="1" applyBorder="1" applyAlignment="1" applyProtection="1">
      <alignment horizontal="center" vertical="center" wrapText="1"/>
      <protection/>
    </xf>
    <xf numFmtId="37" fontId="11" fillId="33" borderId="56" xfId="0" applyNumberFormat="1" applyFont="1" applyFill="1" applyBorder="1" applyAlignment="1" applyProtection="1">
      <alignment horizontal="center" vertical="center" wrapText="1"/>
      <protection/>
    </xf>
    <xf numFmtId="37" fontId="11" fillId="33" borderId="57" xfId="0" applyNumberFormat="1" applyFont="1" applyFill="1" applyBorder="1" applyAlignment="1" applyProtection="1">
      <alignment horizontal="center" vertical="center" wrapText="1"/>
      <protection/>
    </xf>
    <xf numFmtId="37" fontId="11" fillId="33" borderId="38" xfId="0" applyNumberFormat="1" applyFont="1" applyFill="1" applyBorder="1" applyAlignment="1" applyProtection="1">
      <alignment horizontal="center" vertical="center" wrapText="1"/>
      <protection/>
    </xf>
    <xf numFmtId="37" fontId="11" fillId="33" borderId="18" xfId="0" applyNumberFormat="1" applyFont="1" applyFill="1" applyBorder="1" applyAlignment="1" applyProtection="1">
      <alignment horizontal="center" vertical="center" wrapText="1"/>
      <protection/>
    </xf>
    <xf numFmtId="37" fontId="11" fillId="33" borderId="58" xfId="0" applyNumberFormat="1" applyFont="1" applyFill="1" applyBorder="1" applyAlignment="1" applyProtection="1">
      <alignment horizontal="center" vertical="center" wrapText="1"/>
      <protection/>
    </xf>
    <xf numFmtId="37" fontId="11" fillId="33" borderId="59" xfId="0" applyNumberFormat="1" applyFont="1" applyFill="1" applyBorder="1" applyAlignment="1" applyProtection="1">
      <alignment horizontal="center"/>
      <protection/>
    </xf>
    <xf numFmtId="37" fontId="11" fillId="33" borderId="60" xfId="0" applyNumberFormat="1" applyFont="1" applyFill="1" applyBorder="1" applyAlignment="1" applyProtection="1">
      <alignment horizontal="center"/>
      <protection/>
    </xf>
    <xf numFmtId="37" fontId="11" fillId="33" borderId="61" xfId="0" applyNumberFormat="1" applyFont="1" applyFill="1" applyBorder="1" applyAlignment="1" applyProtection="1">
      <alignment horizontal="center"/>
      <protection/>
    </xf>
    <xf numFmtId="37" fontId="11" fillId="33" borderId="62" xfId="0" applyNumberFormat="1" applyFont="1" applyFill="1" applyBorder="1" applyAlignment="1" applyProtection="1">
      <alignment horizontal="center"/>
      <protection/>
    </xf>
    <xf numFmtId="37" fontId="10" fillId="33" borderId="24" xfId="0" applyNumberFormat="1" applyFont="1" applyFill="1" applyBorder="1" applyAlignment="1" applyProtection="1">
      <alignment horizontal="center"/>
      <protection/>
    </xf>
    <xf numFmtId="37" fontId="10" fillId="33" borderId="0" xfId="0" applyNumberFormat="1" applyFont="1" applyFill="1" applyBorder="1" applyAlignment="1" applyProtection="1">
      <alignment horizontal="center"/>
      <protection/>
    </xf>
    <xf numFmtId="37" fontId="10" fillId="33" borderId="22" xfId="0" applyNumberFormat="1" applyFont="1" applyFill="1" applyBorder="1" applyAlignment="1" applyProtection="1">
      <alignment horizontal="center"/>
      <protection/>
    </xf>
    <xf numFmtId="37" fontId="11" fillId="33" borderId="63" xfId="0" applyNumberFormat="1" applyFont="1" applyFill="1" applyBorder="1" applyAlignment="1" applyProtection="1">
      <alignment horizontal="center"/>
      <protection/>
    </xf>
    <xf numFmtId="37" fontId="11" fillId="33" borderId="64" xfId="0" applyNumberFormat="1" applyFont="1" applyFill="1" applyBorder="1" applyAlignment="1" applyProtection="1">
      <alignment horizontal="center"/>
      <protection/>
    </xf>
    <xf numFmtId="37" fontId="11" fillId="33" borderId="65" xfId="0" applyNumberFormat="1" applyFont="1" applyFill="1" applyBorder="1" applyAlignment="1" applyProtection="1">
      <alignment horizontal="center"/>
      <protection/>
    </xf>
    <xf numFmtId="37" fontId="11" fillId="33" borderId="66" xfId="0" applyNumberFormat="1" applyFont="1" applyFill="1" applyBorder="1" applyAlignment="1" applyProtection="1">
      <alignment horizontal="center"/>
      <protection/>
    </xf>
    <xf numFmtId="37" fontId="11" fillId="33" borderId="26" xfId="0" applyNumberFormat="1" applyFont="1" applyFill="1" applyBorder="1" applyAlignment="1" applyProtection="1">
      <alignment horizontal="center"/>
      <protection/>
    </xf>
    <xf numFmtId="37" fontId="11" fillId="33" borderId="39" xfId="0" applyNumberFormat="1" applyFont="1" applyFill="1" applyBorder="1" applyAlignment="1" applyProtection="1">
      <alignment horizontal="center" vertical="center" wrapText="1"/>
      <protection/>
    </xf>
    <xf numFmtId="37" fontId="11" fillId="33" borderId="67" xfId="0" applyNumberFormat="1" applyFont="1" applyFill="1" applyBorder="1" applyAlignment="1" applyProtection="1">
      <alignment horizontal="center" vertical="center" wrapText="1"/>
      <protection/>
    </xf>
    <xf numFmtId="37" fontId="11" fillId="33" borderId="68" xfId="0" applyNumberFormat="1" applyFont="1" applyFill="1" applyBorder="1" applyAlignment="1" applyProtection="1">
      <alignment horizontal="center"/>
      <protection/>
    </xf>
    <xf numFmtId="0" fontId="9" fillId="0" borderId="40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37" fontId="11" fillId="33" borderId="39" xfId="0" applyNumberFormat="1" applyFont="1" applyFill="1" applyBorder="1" applyAlignment="1" applyProtection="1">
      <alignment horizontal="center"/>
      <protection/>
    </xf>
    <xf numFmtId="37" fontId="11" fillId="33" borderId="67" xfId="0" applyNumberFormat="1" applyFont="1" applyFill="1" applyBorder="1" applyAlignment="1" applyProtection="1">
      <alignment horizontal="center"/>
      <protection/>
    </xf>
    <xf numFmtId="37" fontId="11" fillId="33" borderId="31" xfId="0" applyNumberFormat="1" applyFont="1" applyFill="1" applyBorder="1" applyAlignment="1" applyProtection="1">
      <alignment horizontal="center" vertical="center" wrapText="1"/>
      <protection/>
    </xf>
    <xf numFmtId="37" fontId="11" fillId="33" borderId="32" xfId="0" applyNumberFormat="1" applyFont="1" applyFill="1" applyBorder="1" applyAlignment="1" applyProtection="1">
      <alignment horizontal="center" vertical="center" wrapText="1"/>
      <protection/>
    </xf>
    <xf numFmtId="37" fontId="11" fillId="33" borderId="20" xfId="0" applyNumberFormat="1" applyFont="1" applyFill="1" applyBorder="1" applyAlignment="1" applyProtection="1">
      <alignment horizontal="center" vertical="center" wrapText="1"/>
      <protection/>
    </xf>
    <xf numFmtId="37" fontId="11" fillId="33" borderId="32" xfId="0" applyNumberFormat="1" applyFont="1" applyFill="1" applyBorder="1" applyAlignment="1" applyProtection="1">
      <alignment horizontal="center"/>
      <protection/>
    </xf>
    <xf numFmtId="37" fontId="11" fillId="33" borderId="48" xfId="0" applyNumberFormat="1" applyFont="1" applyFill="1" applyBorder="1" applyAlignment="1" applyProtection="1">
      <alignment horizontal="center"/>
      <protection/>
    </xf>
    <xf numFmtId="0" fontId="9" fillId="0" borderId="40" xfId="0" applyFont="1" applyBorder="1" applyAlignment="1" quotePrefix="1">
      <alignment horizontal="left" wrapText="1"/>
    </xf>
    <xf numFmtId="0" fontId="9" fillId="0" borderId="30" xfId="0" applyFont="1" applyBorder="1" applyAlignment="1" quotePrefix="1">
      <alignment horizontal="left" wrapText="1"/>
    </xf>
    <xf numFmtId="0" fontId="9" fillId="0" borderId="41" xfId="0" applyFont="1" applyBorder="1" applyAlignment="1" quotePrefix="1">
      <alignment horizontal="left" wrapText="1"/>
    </xf>
    <xf numFmtId="37" fontId="9" fillId="0" borderId="24" xfId="0" applyNumberFormat="1" applyFont="1" applyBorder="1" applyAlignment="1" applyProtection="1" quotePrefix="1">
      <alignment horizontal="left"/>
      <protection/>
    </xf>
    <xf numFmtId="37" fontId="9" fillId="0" borderId="0" xfId="0" applyNumberFormat="1" applyFont="1" applyBorder="1" applyAlignment="1" applyProtection="1" quotePrefix="1">
      <alignment horizontal="left"/>
      <protection/>
    </xf>
    <xf numFmtId="37" fontId="9" fillId="0" borderId="22" xfId="0" applyNumberFormat="1" applyFont="1" applyBorder="1" applyAlignment="1" applyProtection="1" quotePrefix="1">
      <alignment horizontal="left"/>
      <protection/>
    </xf>
    <xf numFmtId="37" fontId="9" fillId="0" borderId="40" xfId="0" applyNumberFormat="1" applyFont="1" applyBorder="1" applyAlignment="1" applyProtection="1" quotePrefix="1">
      <alignment horizontal="left" wrapText="1"/>
      <protection/>
    </xf>
    <xf numFmtId="37" fontId="9" fillId="0" borderId="42" xfId="0" applyNumberFormat="1" applyFont="1" applyFill="1" applyBorder="1" applyAlignment="1" applyProtection="1">
      <alignment horizontal="left" wrapText="1"/>
      <protection/>
    </xf>
    <xf numFmtId="37" fontId="9" fillId="0" borderId="43" xfId="0" applyNumberFormat="1" applyFont="1" applyFill="1" applyBorder="1" applyAlignment="1" applyProtection="1">
      <alignment horizontal="left" wrapText="1"/>
      <protection/>
    </xf>
    <xf numFmtId="37" fontId="9" fillId="0" borderId="25" xfId="0" applyNumberFormat="1" applyFont="1" applyFill="1" applyBorder="1" applyAlignment="1" applyProtection="1">
      <alignment horizontal="left" wrapText="1"/>
      <protection/>
    </xf>
    <xf numFmtId="37" fontId="10" fillId="33" borderId="69" xfId="0" applyNumberFormat="1" applyFont="1" applyFill="1" applyBorder="1" applyAlignment="1" applyProtection="1">
      <alignment horizontal="center"/>
      <protection/>
    </xf>
    <xf numFmtId="37" fontId="9" fillId="0" borderId="24" xfId="0" applyNumberFormat="1" applyFont="1" applyBorder="1" applyAlignment="1" applyProtection="1" quotePrefix="1">
      <alignment horizontal="left" wrapText="1"/>
      <protection/>
    </xf>
    <xf numFmtId="37" fontId="9" fillId="0" borderId="0" xfId="0" applyNumberFormat="1" applyFont="1" applyBorder="1" applyAlignment="1" applyProtection="1" quotePrefix="1">
      <alignment horizontal="left" wrapText="1"/>
      <protection/>
    </xf>
    <xf numFmtId="37" fontId="9" fillId="0" borderId="22" xfId="0" applyNumberFormat="1" applyFont="1" applyBorder="1" applyAlignment="1" applyProtection="1" quotePrefix="1">
      <alignment horizontal="left" wrapText="1"/>
      <protection/>
    </xf>
    <xf numFmtId="37" fontId="9" fillId="0" borderId="40" xfId="0" applyNumberFormat="1" applyFont="1" applyBorder="1" applyAlignment="1" applyProtection="1">
      <alignment horizontal="left"/>
      <protection/>
    </xf>
    <xf numFmtId="37" fontId="9" fillId="0" borderId="30" xfId="0" applyNumberFormat="1" applyFont="1" applyBorder="1" applyAlignment="1" applyProtection="1">
      <alignment horizontal="left"/>
      <protection/>
    </xf>
    <xf numFmtId="37" fontId="9" fillId="0" borderId="41" xfId="0" applyNumberFormat="1" applyFont="1" applyBorder="1" applyAlignment="1" applyProtection="1">
      <alignment horizontal="left"/>
      <protection/>
    </xf>
    <xf numFmtId="37" fontId="11" fillId="33" borderId="65" xfId="0" applyNumberFormat="1" applyFont="1" applyFill="1" applyBorder="1" applyAlignment="1" applyProtection="1">
      <alignment horizontal="center" vertical="center" wrapText="1"/>
      <protection/>
    </xf>
    <xf numFmtId="37" fontId="11" fillId="33" borderId="66" xfId="0" applyNumberFormat="1" applyFont="1" applyFill="1" applyBorder="1" applyAlignment="1" applyProtection="1">
      <alignment horizontal="center" vertical="center" wrapText="1"/>
      <protection/>
    </xf>
    <xf numFmtId="37" fontId="11" fillId="33" borderId="40" xfId="0" applyNumberFormat="1" applyFont="1" applyFill="1" applyBorder="1" applyAlignment="1" applyProtection="1">
      <alignment horizontal="center" vertical="center" wrapText="1"/>
      <protection/>
    </xf>
    <xf numFmtId="37" fontId="11" fillId="33" borderId="70" xfId="0" applyNumberFormat="1" applyFont="1" applyFill="1" applyBorder="1" applyAlignment="1" applyProtection="1">
      <alignment horizontal="center" vertical="center" wrapText="1"/>
      <protection/>
    </xf>
    <xf numFmtId="37" fontId="11" fillId="33" borderId="59" xfId="0" applyNumberFormat="1" applyFont="1" applyFill="1" applyBorder="1" applyAlignment="1" applyProtection="1">
      <alignment horizontal="center" vertical="center" wrapText="1"/>
      <protection/>
    </xf>
    <xf numFmtId="37" fontId="11" fillId="33" borderId="60" xfId="0" applyNumberFormat="1" applyFont="1" applyFill="1" applyBorder="1" applyAlignment="1" applyProtection="1">
      <alignment horizontal="center" vertical="center" wrapText="1"/>
      <protection/>
    </xf>
    <xf numFmtId="37" fontId="11" fillId="33" borderId="61" xfId="0" applyNumberFormat="1" applyFont="1" applyFill="1" applyBorder="1" applyAlignment="1" applyProtection="1">
      <alignment horizontal="center" vertical="center" wrapText="1"/>
      <protection/>
    </xf>
    <xf numFmtId="0" fontId="11" fillId="33" borderId="37" xfId="0" applyFont="1" applyFill="1" applyBorder="1" applyAlignment="1">
      <alignment horizontal="center"/>
    </xf>
    <xf numFmtId="0" fontId="11" fillId="33" borderId="71" xfId="0" applyFont="1" applyFill="1" applyBorder="1" applyAlignment="1">
      <alignment horizontal="center"/>
    </xf>
    <xf numFmtId="37" fontId="9" fillId="0" borderId="24" xfId="0" applyNumberFormat="1" applyFont="1" applyBorder="1" applyAlignment="1" applyProtection="1">
      <alignment horizontal="left"/>
      <protection/>
    </xf>
    <xf numFmtId="37" fontId="9" fillId="0" borderId="0" xfId="0" applyNumberFormat="1" applyFont="1" applyBorder="1" applyAlignment="1" applyProtection="1">
      <alignment horizontal="left"/>
      <protection/>
    </xf>
    <xf numFmtId="37" fontId="9" fillId="0" borderId="22" xfId="0" applyNumberFormat="1" applyFont="1" applyBorder="1" applyAlignment="1" applyProtection="1">
      <alignment horizontal="left"/>
      <protection/>
    </xf>
    <xf numFmtId="37" fontId="9" fillId="0" borderId="24" xfId="0" applyNumberFormat="1" applyFont="1" applyFill="1" applyBorder="1" applyAlignment="1" applyProtection="1">
      <alignment horizontal="left" wrapText="1"/>
      <protection/>
    </xf>
    <xf numFmtId="37" fontId="9" fillId="0" borderId="0" xfId="0" applyNumberFormat="1" applyFont="1" applyFill="1" applyBorder="1" applyAlignment="1" applyProtection="1">
      <alignment horizontal="left" wrapText="1"/>
      <protection/>
    </xf>
    <xf numFmtId="37" fontId="9" fillId="0" borderId="22" xfId="0" applyNumberFormat="1" applyFont="1" applyFill="1" applyBorder="1" applyAlignment="1" applyProtection="1">
      <alignment horizontal="left" wrapText="1"/>
      <protection/>
    </xf>
    <xf numFmtId="0" fontId="9" fillId="0" borderId="2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2" xfId="0" applyFont="1" applyBorder="1" applyAlignment="1">
      <alignment horizontal="left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Hipervínculo_Cartera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_Cartera dic 2000" xfId="56"/>
    <cellStyle name="Normal_historia" xfId="57"/>
    <cellStyle name="Normal_Licencias dic 1996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1</xdr:col>
      <xdr:colOff>257175</xdr:colOff>
      <xdr:row>28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3392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495300</xdr:colOff>
      <xdr:row>9</xdr:row>
      <xdr:rowOff>76200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954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79</xdr:row>
      <xdr:rowOff>0</xdr:rowOff>
    </xdr:from>
    <xdr:to>
      <xdr:col>1</xdr:col>
      <xdr:colOff>561975</xdr:colOff>
      <xdr:row>79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6365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75</xdr:row>
      <xdr:rowOff>0</xdr:rowOff>
    </xdr:from>
    <xdr:to>
      <xdr:col>1</xdr:col>
      <xdr:colOff>561975</xdr:colOff>
      <xdr:row>75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6342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0</xdr:rowOff>
    </xdr:from>
    <xdr:to>
      <xdr:col>1</xdr:col>
      <xdr:colOff>561975</xdr:colOff>
      <xdr:row>74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962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0</xdr:col>
      <xdr:colOff>952500</xdr:colOff>
      <xdr:row>35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882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1</xdr:col>
      <xdr:colOff>561975</xdr:colOff>
      <xdr:row>27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91025"/>
          <a:ext cx="9144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95250</xdr:rowOff>
    </xdr:from>
    <xdr:to>
      <xdr:col>0</xdr:col>
      <xdr:colOff>952500</xdr:colOff>
      <xdr:row>52</xdr:row>
      <xdr:rowOff>142875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0</xdr:rowOff>
    </xdr:from>
    <xdr:to>
      <xdr:col>1</xdr:col>
      <xdr:colOff>561975</xdr:colOff>
      <xdr:row>71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0620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1</xdr:col>
      <xdr:colOff>561975</xdr:colOff>
      <xdr:row>27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0055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114300</xdr:rowOff>
    </xdr:from>
    <xdr:to>
      <xdr:col>1</xdr:col>
      <xdr:colOff>561975</xdr:colOff>
      <xdr:row>26</xdr:row>
      <xdr:rowOff>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6722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1</xdr:col>
      <xdr:colOff>561975</xdr:colOff>
      <xdr:row>30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67375"/>
          <a:ext cx="962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0</xdr:rowOff>
    </xdr:from>
    <xdr:to>
      <xdr:col>1</xdr:col>
      <xdr:colOff>561975</xdr:colOff>
      <xdr:row>74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0</xdr:rowOff>
    </xdr:from>
    <xdr:to>
      <xdr:col>1</xdr:col>
      <xdr:colOff>561975</xdr:colOff>
      <xdr:row>51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6770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1</xdr:col>
      <xdr:colOff>561975</xdr:colOff>
      <xdr:row>25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57650"/>
          <a:ext cx="9144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upersalud.gob.cl/Mis%20Documentos\LABORAL\USR\AnalisisFin\Final\FINAN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"/>
      <sheetName val="TOTAL"/>
      <sheetName val="UTILIDADES"/>
      <sheetName val="INGRESOS"/>
      <sheetName val="COSTOS"/>
      <sheetName val="GASTOS"/>
      <sheetName val="OPERACIONAL"/>
      <sheetName val="NO_OPERACION"/>
      <sheetName val="BEN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D31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0.421875" style="61" customWidth="1"/>
    <col min="2" max="2" width="7.57421875" style="61" customWidth="1"/>
    <col min="3" max="3" width="69.28125" style="61" customWidth="1"/>
    <col min="4" max="16384" width="11.42187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spans="1:3" ht="19.5" customHeight="1">
      <c r="A11" s="117" t="s">
        <v>236</v>
      </c>
      <c r="B11" s="118"/>
      <c r="C11" s="118"/>
    </row>
    <row r="12" spans="1:3" ht="19.5" customHeight="1">
      <c r="A12" s="119"/>
      <c r="B12" s="119"/>
      <c r="C12" s="119"/>
    </row>
    <row r="13" spans="1:4" ht="15">
      <c r="A13" s="62"/>
      <c r="B13" s="120" t="s">
        <v>205</v>
      </c>
      <c r="C13" s="120"/>
      <c r="D13" s="120"/>
    </row>
    <row r="14" spans="1:3" ht="12.75">
      <c r="A14" s="63"/>
      <c r="B14" s="63"/>
      <c r="C14" s="63"/>
    </row>
    <row r="15" spans="1:3" ht="12.75">
      <c r="A15" s="64"/>
      <c r="B15" s="69"/>
      <c r="C15" s="65" t="s">
        <v>152</v>
      </c>
    </row>
    <row r="16" spans="1:3" ht="12.75">
      <c r="A16" s="66"/>
      <c r="B16" s="69"/>
      <c r="C16" s="65" t="s">
        <v>153</v>
      </c>
    </row>
    <row r="17" spans="1:3" ht="12.75">
      <c r="A17" s="66"/>
      <c r="B17" s="69"/>
      <c r="C17" s="65" t="s">
        <v>154</v>
      </c>
    </row>
    <row r="18" spans="1:3" ht="12.75">
      <c r="A18" s="66"/>
      <c r="B18" s="69"/>
      <c r="C18" s="65" t="s">
        <v>175</v>
      </c>
    </row>
    <row r="19" spans="1:3" ht="12.75">
      <c r="A19" s="66"/>
      <c r="B19" s="69"/>
      <c r="C19" s="65" t="s">
        <v>155</v>
      </c>
    </row>
    <row r="20" spans="1:3" ht="12.75">
      <c r="A20" s="67"/>
      <c r="B20" s="69"/>
      <c r="C20" s="65" t="s">
        <v>156</v>
      </c>
    </row>
    <row r="21" spans="1:3" ht="12.75">
      <c r="A21" s="67"/>
      <c r="B21" s="69"/>
      <c r="C21" s="65" t="s">
        <v>157</v>
      </c>
    </row>
    <row r="22" spans="1:3" ht="12.75">
      <c r="A22" s="64"/>
      <c r="B22" s="69"/>
      <c r="C22" s="65" t="s">
        <v>176</v>
      </c>
    </row>
    <row r="23" spans="1:3" ht="12.75">
      <c r="A23" s="64"/>
      <c r="B23" s="69"/>
      <c r="C23" s="65" t="s">
        <v>158</v>
      </c>
    </row>
    <row r="24" spans="1:3" ht="12.75">
      <c r="A24" s="1"/>
      <c r="B24" s="69"/>
      <c r="C24" s="65" t="s">
        <v>159</v>
      </c>
    </row>
    <row r="25" spans="1:3" ht="12.75">
      <c r="A25" s="2"/>
      <c r="B25" s="69"/>
      <c r="C25" s="65" t="s">
        <v>160</v>
      </c>
    </row>
    <row r="26" spans="1:3" ht="12.75">
      <c r="A26" s="2"/>
      <c r="B26" s="69"/>
      <c r="C26" s="65" t="s">
        <v>171</v>
      </c>
    </row>
    <row r="27" spans="1:3" ht="12.75">
      <c r="A27" s="1"/>
      <c r="B27" s="69"/>
      <c r="C27" s="65" t="s">
        <v>172</v>
      </c>
    </row>
    <row r="28" spans="1:3" ht="12.75">
      <c r="A28" s="1"/>
      <c r="B28" s="69"/>
      <c r="C28" s="65"/>
    </row>
    <row r="29" spans="1:3" ht="12.75">
      <c r="A29" s="1"/>
      <c r="B29" s="69"/>
      <c r="C29" s="68"/>
    </row>
    <row r="30" spans="1:3" ht="12.75">
      <c r="A30" s="69"/>
      <c r="B30" s="69"/>
      <c r="C30" s="69"/>
    </row>
    <row r="31" spans="1:3" ht="12.75">
      <c r="A31" s="69"/>
      <c r="B31" s="69"/>
      <c r="C31" s="69"/>
    </row>
  </sheetData>
  <sheetProtection/>
  <mergeCells count="3">
    <mergeCell ref="A11:C11"/>
    <mergeCell ref="A12:C12"/>
    <mergeCell ref="B13:D13"/>
  </mergeCells>
  <hyperlinks>
    <hyperlink ref="C15" location="Cartera_comparada!A1" display="Cartera Comparada"/>
    <hyperlink ref="C19" location="Cotizantes_renta!A1" display="Cotizantes Vigentes por Tramos de Renta"/>
    <hyperlink ref="C20" location="Cartera_región!A1" display="Cartera Vigente por Región"/>
    <hyperlink ref="C22" location="Beneficiarios_cond_prev!A1" display="Beneficiarios Vigentes por Condición Previsional"/>
    <hyperlink ref="C23" location="Cartera__edad!A1" display="Cartera Vigente por Tramos de Edad"/>
    <hyperlink ref="C24" location="Cartera_masculina_edad!A1" display="Cartera Sexo Masculino por Tramos de Edad"/>
    <hyperlink ref="C25" location="Cartera_femenina_edad!A1" display="Cartera Sexo Femenino por Tramos de Edad"/>
    <hyperlink ref="C26" location="Suscripcion_desahucio_contratos!A1" display="Susucripción y Desahucios de Contratos"/>
    <hyperlink ref="C27" location="Suscripcion_desahucio_isapre!A1" display="Suscripción y Desahucio de Contratos por Isapre"/>
    <hyperlink ref="C21" location="Participación_cartera!A1" display="Participación de Cartera Vigente por Isapre"/>
    <hyperlink ref="C16" location="Cartera_vigente_mensual!A1" display="Cartera Vigente Mensual"/>
    <hyperlink ref="C17" location="Variación_anual_cartera!A1" display="Variación Anual de Cartera por Isapre"/>
    <hyperlink ref="C18" location="Cotizantes_cond_prev!A1" display="Cotizantes Vigentes por Condición Previsional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77"/>
  <sheetViews>
    <sheetView showGridLines="0" zoomScalePageLayoutView="0" workbookViewId="0" topLeftCell="A1">
      <selection activeCell="A1" sqref="A1:T1"/>
    </sheetView>
  </sheetViews>
  <sheetFormatPr defaultColWidth="11.421875" defaultRowHeight="12.75"/>
  <cols>
    <col min="1" max="1" width="5.8515625" style="3" customWidth="1"/>
    <col min="2" max="2" width="38.57421875" style="3" bestFit="1" customWidth="1"/>
    <col min="3" max="19" width="11.8515625" style="3" customWidth="1"/>
    <col min="20" max="20" width="15.7109375" style="3" customWidth="1"/>
    <col min="21" max="16384" width="11.421875" style="3" customWidth="1"/>
  </cols>
  <sheetData>
    <row r="1" spans="1:22" ht="12.75">
      <c r="A1" s="130" t="s">
        <v>140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2"/>
      <c r="V1" s="70" t="s">
        <v>161</v>
      </c>
    </row>
    <row r="2" spans="1:20" ht="13.5" customHeight="1">
      <c r="A2" s="135" t="s">
        <v>248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201"/>
      <c r="T2" s="137"/>
    </row>
    <row r="3" spans="1:20" ht="13.5" customHeight="1">
      <c r="A3" s="133" t="s">
        <v>0</v>
      </c>
      <c r="B3" s="187" t="s">
        <v>1</v>
      </c>
      <c r="C3" s="166" t="s">
        <v>52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8"/>
      <c r="T3" s="138" t="s">
        <v>33</v>
      </c>
    </row>
    <row r="4" spans="1:20" ht="45" customHeight="1">
      <c r="A4" s="186"/>
      <c r="B4" s="188"/>
      <c r="C4" s="75" t="s">
        <v>165</v>
      </c>
      <c r="D4" s="75" t="s">
        <v>166</v>
      </c>
      <c r="E4" s="72" t="s">
        <v>53</v>
      </c>
      <c r="F4" s="72" t="s">
        <v>54</v>
      </c>
      <c r="G4" s="72" t="s">
        <v>55</v>
      </c>
      <c r="H4" s="72" t="s">
        <v>56</v>
      </c>
      <c r="I4" s="72" t="s">
        <v>57</v>
      </c>
      <c r="J4" s="72" t="s">
        <v>58</v>
      </c>
      <c r="K4" s="72" t="s">
        <v>59</v>
      </c>
      <c r="L4" s="72" t="s">
        <v>60</v>
      </c>
      <c r="M4" s="72" t="s">
        <v>61</v>
      </c>
      <c r="N4" s="72" t="s">
        <v>62</v>
      </c>
      <c r="O4" s="72" t="s">
        <v>63</v>
      </c>
      <c r="P4" s="72" t="s">
        <v>64</v>
      </c>
      <c r="Q4" s="79" t="s">
        <v>65</v>
      </c>
      <c r="R4" s="79" t="s">
        <v>66</v>
      </c>
      <c r="S4" s="79" t="s">
        <v>232</v>
      </c>
      <c r="T4" s="139"/>
    </row>
    <row r="5" spans="1:20" ht="12.75">
      <c r="A5" s="15">
        <v>67</v>
      </c>
      <c r="B5" s="16" t="s">
        <v>15</v>
      </c>
      <c r="C5" s="5">
        <f>+Cartera_masculina_edad!C5+Cartera_femenina_edad!C5</f>
        <v>41</v>
      </c>
      <c r="D5" s="5">
        <f>+Cartera_masculina_edad!D5+Cartera_femenina_edad!D5</f>
        <v>327</v>
      </c>
      <c r="E5" s="5">
        <f>+Cartera_masculina_edad!E5+Cartera_femenina_edad!E5</f>
        <v>9801</v>
      </c>
      <c r="F5" s="5">
        <f>+Cartera_masculina_edad!F5+Cartera_femenina_edad!F5</f>
        <v>63937</v>
      </c>
      <c r="G5" s="5">
        <f>+Cartera_masculina_edad!G5+Cartera_femenina_edad!G5</f>
        <v>79228</v>
      </c>
      <c r="H5" s="5">
        <f>+Cartera_masculina_edad!H5+Cartera_femenina_edad!H5</f>
        <v>65938</v>
      </c>
      <c r="I5" s="5">
        <f>+Cartera_masculina_edad!I5+Cartera_femenina_edad!I5</f>
        <v>50462</v>
      </c>
      <c r="J5" s="5">
        <f>+Cartera_masculina_edad!J5+Cartera_femenina_edad!J5</f>
        <v>39611</v>
      </c>
      <c r="K5" s="5">
        <f>+Cartera_masculina_edad!K5+Cartera_femenina_edad!K5</f>
        <v>28034</v>
      </c>
      <c r="L5" s="5">
        <f>+Cartera_masculina_edad!L5+Cartera_femenina_edad!L5</f>
        <v>23292</v>
      </c>
      <c r="M5" s="5">
        <f>+Cartera_masculina_edad!M5+Cartera_femenina_edad!M5</f>
        <v>17543</v>
      </c>
      <c r="N5" s="5">
        <f>+Cartera_masculina_edad!N5+Cartera_femenina_edad!N5</f>
        <v>11656</v>
      </c>
      <c r="O5" s="5">
        <f>+Cartera_masculina_edad!O5+Cartera_femenina_edad!O5</f>
        <v>8008</v>
      </c>
      <c r="P5" s="5">
        <f>+Cartera_masculina_edad!P5+Cartera_femenina_edad!P5</f>
        <v>5335</v>
      </c>
      <c r="Q5" s="5">
        <f>+Cartera_masculina_edad!Q5+Cartera_femenina_edad!Q5</f>
        <v>2886</v>
      </c>
      <c r="R5" s="5">
        <f>+Cartera_masculina_edad!R5+Cartera_femenina_edad!R5</f>
        <v>2180</v>
      </c>
      <c r="S5" s="39"/>
      <c r="T5" s="39">
        <f aca="true" t="shared" si="0" ref="T5:T10">SUM(C5:S5)</f>
        <v>408279</v>
      </c>
    </row>
    <row r="6" spans="1:20" ht="12.75">
      <c r="A6" s="7">
        <v>78</v>
      </c>
      <c r="B6" s="17" t="s">
        <v>162</v>
      </c>
      <c r="C6" s="8">
        <f>+Cartera_masculina_edad!C6+Cartera_femenina_edad!C6</f>
        <v>29</v>
      </c>
      <c r="D6" s="8">
        <f>+Cartera_masculina_edad!D6+Cartera_femenina_edad!D6</f>
        <v>519</v>
      </c>
      <c r="E6" s="8">
        <f>+Cartera_masculina_edad!E6+Cartera_femenina_edad!E6</f>
        <v>12123</v>
      </c>
      <c r="F6" s="8">
        <f>+Cartera_masculina_edad!F6+Cartera_femenina_edad!F6</f>
        <v>59881</v>
      </c>
      <c r="G6" s="8">
        <f>+Cartera_masculina_edad!G6+Cartera_femenina_edad!G6</f>
        <v>80119</v>
      </c>
      <c r="H6" s="8">
        <f>+Cartera_masculina_edad!H6+Cartera_femenina_edad!H6</f>
        <v>66597</v>
      </c>
      <c r="I6" s="8">
        <f>+Cartera_masculina_edad!I6+Cartera_femenina_edad!I6</f>
        <v>52478</v>
      </c>
      <c r="J6" s="8">
        <f>+Cartera_masculina_edad!J6+Cartera_femenina_edad!J6</f>
        <v>44907</v>
      </c>
      <c r="K6" s="8">
        <f>+Cartera_masculina_edad!K6+Cartera_femenina_edad!K6</f>
        <v>35320</v>
      </c>
      <c r="L6" s="8">
        <f>+Cartera_masculina_edad!L6+Cartera_femenina_edad!L6</f>
        <v>30087</v>
      </c>
      <c r="M6" s="8">
        <f>+Cartera_masculina_edad!M6+Cartera_femenina_edad!M6</f>
        <v>21967</v>
      </c>
      <c r="N6" s="8">
        <f>+Cartera_masculina_edad!N6+Cartera_femenina_edad!N6</f>
        <v>12921</v>
      </c>
      <c r="O6" s="8">
        <f>+Cartera_masculina_edad!O6+Cartera_femenina_edad!O6</f>
        <v>7906</v>
      </c>
      <c r="P6" s="8">
        <f>+Cartera_masculina_edad!P6+Cartera_femenina_edad!P6</f>
        <v>4810</v>
      </c>
      <c r="Q6" s="8">
        <f>+Cartera_masculina_edad!Q6+Cartera_femenina_edad!Q6</f>
        <v>2500</v>
      </c>
      <c r="R6" s="8">
        <f>+Cartera_masculina_edad!R6+Cartera_femenina_edad!R6</f>
        <v>1920</v>
      </c>
      <c r="S6" s="33"/>
      <c r="T6" s="33">
        <f t="shared" si="0"/>
        <v>434084</v>
      </c>
    </row>
    <row r="7" spans="1:20" ht="12.75">
      <c r="A7" s="7">
        <v>80</v>
      </c>
      <c r="B7" s="17" t="s">
        <v>16</v>
      </c>
      <c r="C7" s="8">
        <f>+Cartera_masculina_edad!C7+Cartera_femenina_edad!C7</f>
        <v>67</v>
      </c>
      <c r="D7" s="8">
        <f>+Cartera_masculina_edad!D7+Cartera_femenina_edad!D7</f>
        <v>106</v>
      </c>
      <c r="E7" s="8">
        <f>+Cartera_masculina_edad!E7+Cartera_femenina_edad!E7</f>
        <v>717</v>
      </c>
      <c r="F7" s="8">
        <f>+Cartera_masculina_edad!F7+Cartera_femenina_edad!F7</f>
        <v>3993</v>
      </c>
      <c r="G7" s="8">
        <f>+Cartera_masculina_edad!G7+Cartera_femenina_edad!G7</f>
        <v>7838</v>
      </c>
      <c r="H7" s="8">
        <f>+Cartera_masculina_edad!H7+Cartera_femenina_edad!H7</f>
        <v>10050</v>
      </c>
      <c r="I7" s="8">
        <f>+Cartera_masculina_edad!I7+Cartera_femenina_edad!I7</f>
        <v>10673</v>
      </c>
      <c r="J7" s="8">
        <f>+Cartera_masculina_edad!J7+Cartera_femenina_edad!J7</f>
        <v>10954</v>
      </c>
      <c r="K7" s="8">
        <f>+Cartera_masculina_edad!K7+Cartera_femenina_edad!K7</f>
        <v>9094</v>
      </c>
      <c r="L7" s="8">
        <f>+Cartera_masculina_edad!L7+Cartera_femenina_edad!L7</f>
        <v>7640</v>
      </c>
      <c r="M7" s="8">
        <f>+Cartera_masculina_edad!M7+Cartera_femenina_edad!M7</f>
        <v>6339</v>
      </c>
      <c r="N7" s="8">
        <f>+Cartera_masculina_edad!N7+Cartera_femenina_edad!N7</f>
        <v>4615</v>
      </c>
      <c r="O7" s="8">
        <f>+Cartera_masculina_edad!O7+Cartera_femenina_edad!O7</f>
        <v>3706</v>
      </c>
      <c r="P7" s="8">
        <f>+Cartera_masculina_edad!P7+Cartera_femenina_edad!P7</f>
        <v>2315</v>
      </c>
      <c r="Q7" s="8">
        <f>+Cartera_masculina_edad!Q7+Cartera_femenina_edad!Q7</f>
        <v>1270</v>
      </c>
      <c r="R7" s="8">
        <f>+Cartera_masculina_edad!R7+Cartera_femenina_edad!R7</f>
        <v>1230</v>
      </c>
      <c r="S7" s="33"/>
      <c r="T7" s="33">
        <f t="shared" si="0"/>
        <v>80607</v>
      </c>
    </row>
    <row r="8" spans="1:20" ht="12.75">
      <c r="A8" s="7">
        <v>81</v>
      </c>
      <c r="B8" s="17" t="s">
        <v>225</v>
      </c>
      <c r="C8" s="8">
        <f>+Cartera_masculina_edad!C8+Cartera_femenina_edad!C8</f>
        <v>164</v>
      </c>
      <c r="D8" s="8">
        <f>+Cartera_masculina_edad!D8+Cartera_femenina_edad!D8</f>
        <v>862</v>
      </c>
      <c r="E8" s="8">
        <f>+Cartera_masculina_edad!E8+Cartera_femenina_edad!E8</f>
        <v>10863</v>
      </c>
      <c r="F8" s="8">
        <f>+Cartera_masculina_edad!F8+Cartera_femenina_edad!F8</f>
        <v>24218</v>
      </c>
      <c r="G8" s="8">
        <f>+Cartera_masculina_edad!G8+Cartera_femenina_edad!G8</f>
        <v>34568</v>
      </c>
      <c r="H8" s="8">
        <f>+Cartera_masculina_edad!H8+Cartera_femenina_edad!H8</f>
        <v>35926</v>
      </c>
      <c r="I8" s="8">
        <f>+Cartera_masculina_edad!I8+Cartera_femenina_edad!I8</f>
        <v>33532</v>
      </c>
      <c r="J8" s="8">
        <f>+Cartera_masculina_edad!J8+Cartera_femenina_edad!J8</f>
        <v>30154</v>
      </c>
      <c r="K8" s="8">
        <f>+Cartera_masculina_edad!K8+Cartera_femenina_edad!K8</f>
        <v>23168</v>
      </c>
      <c r="L8" s="8">
        <f>+Cartera_masculina_edad!L8+Cartera_femenina_edad!L8</f>
        <v>17796</v>
      </c>
      <c r="M8" s="8">
        <f>+Cartera_masculina_edad!M8+Cartera_femenina_edad!M8</f>
        <v>11410</v>
      </c>
      <c r="N8" s="8">
        <f>+Cartera_masculina_edad!N8+Cartera_femenina_edad!N8</f>
        <v>5450</v>
      </c>
      <c r="O8" s="8">
        <f>+Cartera_masculina_edad!O8+Cartera_femenina_edad!O8</f>
        <v>2274</v>
      </c>
      <c r="P8" s="8">
        <f>+Cartera_masculina_edad!P8+Cartera_femenina_edad!P8</f>
        <v>1178</v>
      </c>
      <c r="Q8" s="8">
        <f>+Cartera_masculina_edad!Q8+Cartera_femenina_edad!Q8</f>
        <v>588</v>
      </c>
      <c r="R8" s="8">
        <f>+Cartera_masculina_edad!R8+Cartera_femenina_edad!R8</f>
        <v>493</v>
      </c>
      <c r="S8" s="33"/>
      <c r="T8" s="33">
        <f t="shared" si="0"/>
        <v>232644</v>
      </c>
    </row>
    <row r="9" spans="1:20" ht="12.75">
      <c r="A9" s="7">
        <v>99</v>
      </c>
      <c r="B9" s="17" t="s">
        <v>208</v>
      </c>
      <c r="C9" s="8">
        <f>+Cartera_masculina_edad!C9+Cartera_femenina_edad!C9</f>
        <v>313</v>
      </c>
      <c r="D9" s="8">
        <f>+Cartera_masculina_edad!D9+Cartera_femenina_edad!D9</f>
        <v>557</v>
      </c>
      <c r="E9" s="8">
        <f>+Cartera_masculina_edad!E9+Cartera_femenina_edad!E9</f>
        <v>6459</v>
      </c>
      <c r="F9" s="8">
        <f>+Cartera_masculina_edad!F9+Cartera_femenina_edad!F9</f>
        <v>34444</v>
      </c>
      <c r="G9" s="8">
        <f>+Cartera_masculina_edad!G9+Cartera_femenina_edad!G9</f>
        <v>55810</v>
      </c>
      <c r="H9" s="8">
        <f>+Cartera_masculina_edad!H9+Cartera_femenina_edad!H9</f>
        <v>57466</v>
      </c>
      <c r="I9" s="8">
        <f>+Cartera_masculina_edad!I9+Cartera_femenina_edad!I9</f>
        <v>50664</v>
      </c>
      <c r="J9" s="8">
        <f>+Cartera_masculina_edad!J9+Cartera_femenina_edad!J9</f>
        <v>46588</v>
      </c>
      <c r="K9" s="8">
        <f>+Cartera_masculina_edad!K9+Cartera_femenina_edad!K9</f>
        <v>38726</v>
      </c>
      <c r="L9" s="8">
        <f>+Cartera_masculina_edad!L9+Cartera_femenina_edad!L9</f>
        <v>33481</v>
      </c>
      <c r="M9" s="8">
        <f>+Cartera_masculina_edad!M9+Cartera_femenina_edad!M9</f>
        <v>24732</v>
      </c>
      <c r="N9" s="8">
        <f>+Cartera_masculina_edad!N9+Cartera_femenina_edad!N9</f>
        <v>16062</v>
      </c>
      <c r="O9" s="8">
        <f>+Cartera_masculina_edad!O9+Cartera_femenina_edad!O9</f>
        <v>10536</v>
      </c>
      <c r="P9" s="8">
        <f>+Cartera_masculina_edad!P9+Cartera_femenina_edad!P9</f>
        <v>6305</v>
      </c>
      <c r="Q9" s="8">
        <f>+Cartera_masculina_edad!Q9+Cartera_femenina_edad!Q9</f>
        <v>3299</v>
      </c>
      <c r="R9" s="8">
        <f>+Cartera_masculina_edad!R9+Cartera_femenina_edad!R9</f>
        <v>3174</v>
      </c>
      <c r="S9" s="33"/>
      <c r="T9" s="33">
        <f t="shared" si="0"/>
        <v>388616</v>
      </c>
    </row>
    <row r="10" spans="1:20" ht="12.75">
      <c r="A10" s="10">
        <v>107</v>
      </c>
      <c r="B10" s="18" t="s">
        <v>209</v>
      </c>
      <c r="C10" s="11">
        <f>+Cartera_masculina_edad!C10+Cartera_femenina_edad!C10</f>
        <v>34</v>
      </c>
      <c r="D10" s="11">
        <f>+Cartera_masculina_edad!D10+Cartera_femenina_edad!D10</f>
        <v>694</v>
      </c>
      <c r="E10" s="11">
        <f>+Cartera_masculina_edad!E10+Cartera_femenina_edad!E10</f>
        <v>15378</v>
      </c>
      <c r="F10" s="11">
        <f>+Cartera_masculina_edad!F10+Cartera_femenina_edad!F10</f>
        <v>59591</v>
      </c>
      <c r="G10" s="11">
        <f>+Cartera_masculina_edad!G10+Cartera_femenina_edad!G10</f>
        <v>76286</v>
      </c>
      <c r="H10" s="11">
        <f>+Cartera_masculina_edad!H10+Cartera_femenina_edad!H10</f>
        <v>65545</v>
      </c>
      <c r="I10" s="11">
        <f>+Cartera_masculina_edad!I10+Cartera_femenina_edad!I10</f>
        <v>51347</v>
      </c>
      <c r="J10" s="11">
        <f>+Cartera_masculina_edad!J10+Cartera_femenina_edad!J10</f>
        <v>43786</v>
      </c>
      <c r="K10" s="11">
        <f>+Cartera_masculina_edad!K10+Cartera_femenina_edad!K10</f>
        <v>36167</v>
      </c>
      <c r="L10" s="11">
        <f>+Cartera_masculina_edad!L10+Cartera_femenina_edad!L10</f>
        <v>31536</v>
      </c>
      <c r="M10" s="11">
        <f>+Cartera_masculina_edad!M10+Cartera_femenina_edad!M10</f>
        <v>22649</v>
      </c>
      <c r="N10" s="11">
        <f>+Cartera_masculina_edad!N10+Cartera_femenina_edad!N10</f>
        <v>13987</v>
      </c>
      <c r="O10" s="11">
        <f>+Cartera_masculina_edad!O10+Cartera_femenina_edad!O10</f>
        <v>7920</v>
      </c>
      <c r="P10" s="11">
        <f>+Cartera_masculina_edad!P10+Cartera_femenina_edad!P10</f>
        <v>4654</v>
      </c>
      <c r="Q10" s="11">
        <f>+Cartera_masculina_edad!Q10+Cartera_femenina_edad!Q10</f>
        <v>2895</v>
      </c>
      <c r="R10" s="11">
        <f>+Cartera_masculina_edad!R10+Cartera_femenina_edad!R10</f>
        <v>2583</v>
      </c>
      <c r="S10" s="40"/>
      <c r="T10" s="40">
        <f t="shared" si="0"/>
        <v>435052</v>
      </c>
    </row>
    <row r="11" spans="1:20" ht="12.75" customHeight="1">
      <c r="A11" s="140" t="s">
        <v>17</v>
      </c>
      <c r="B11" s="141"/>
      <c r="C11" s="19">
        <f>SUM(C5:C10)</f>
        <v>648</v>
      </c>
      <c r="D11" s="19">
        <f aca="true" t="shared" si="1" ref="D11:T11">SUM(D5:D10)</f>
        <v>3065</v>
      </c>
      <c r="E11" s="19">
        <f t="shared" si="1"/>
        <v>55341</v>
      </c>
      <c r="F11" s="19">
        <f t="shared" si="1"/>
        <v>246064</v>
      </c>
      <c r="G11" s="19">
        <f t="shared" si="1"/>
        <v>333849</v>
      </c>
      <c r="H11" s="19">
        <f t="shared" si="1"/>
        <v>301522</v>
      </c>
      <c r="I11" s="19">
        <f t="shared" si="1"/>
        <v>249156</v>
      </c>
      <c r="J11" s="19">
        <f t="shared" si="1"/>
        <v>216000</v>
      </c>
      <c r="K11" s="19">
        <f t="shared" si="1"/>
        <v>170509</v>
      </c>
      <c r="L11" s="19">
        <f t="shared" si="1"/>
        <v>143832</v>
      </c>
      <c r="M11" s="19">
        <f t="shared" si="1"/>
        <v>104640</v>
      </c>
      <c r="N11" s="19">
        <f t="shared" si="1"/>
        <v>64691</v>
      </c>
      <c r="O11" s="19">
        <f t="shared" si="1"/>
        <v>40350</v>
      </c>
      <c r="P11" s="19">
        <f t="shared" si="1"/>
        <v>24597</v>
      </c>
      <c r="Q11" s="41">
        <f t="shared" si="1"/>
        <v>13438</v>
      </c>
      <c r="R11" s="41">
        <f t="shared" si="1"/>
        <v>11580</v>
      </c>
      <c r="S11" s="42">
        <f t="shared" si="1"/>
        <v>0</v>
      </c>
      <c r="T11" s="42">
        <f t="shared" si="1"/>
        <v>1979282</v>
      </c>
    </row>
    <row r="12" spans="1:20" ht="12.75">
      <c r="A12" s="15">
        <v>62</v>
      </c>
      <c r="B12" s="16" t="s">
        <v>18</v>
      </c>
      <c r="C12" s="5">
        <f>+Cartera_masculina_edad!C12+Cartera_femenina_edad!C12</f>
        <v>0</v>
      </c>
      <c r="D12" s="5">
        <f>+Cartera_masculina_edad!D12+Cartera_femenina_edad!D12</f>
        <v>0</v>
      </c>
      <c r="E12" s="5">
        <f>+Cartera_masculina_edad!E12+Cartera_femenina_edad!E12</f>
        <v>0</v>
      </c>
      <c r="F12" s="5">
        <f>+Cartera_masculina_edad!F12+Cartera_femenina_edad!F12</f>
        <v>0</v>
      </c>
      <c r="G12" s="5">
        <f>+Cartera_masculina_edad!G12+Cartera_femenina_edad!G12</f>
        <v>1</v>
      </c>
      <c r="H12" s="5">
        <f>+Cartera_masculina_edad!H12+Cartera_femenina_edad!H12</f>
        <v>20</v>
      </c>
      <c r="I12" s="5">
        <f>+Cartera_masculina_edad!I12+Cartera_femenina_edad!I12</f>
        <v>53</v>
      </c>
      <c r="J12" s="5">
        <f>+Cartera_masculina_edad!J12+Cartera_femenina_edad!J12</f>
        <v>89</v>
      </c>
      <c r="K12" s="5">
        <f>+Cartera_masculina_edad!K12+Cartera_femenina_edad!K12</f>
        <v>65</v>
      </c>
      <c r="L12" s="5">
        <f>+Cartera_masculina_edad!L12+Cartera_femenina_edad!L12</f>
        <v>94</v>
      </c>
      <c r="M12" s="5">
        <f>+Cartera_masculina_edad!M12+Cartera_femenina_edad!M12</f>
        <v>121</v>
      </c>
      <c r="N12" s="5">
        <f>+Cartera_masculina_edad!N12+Cartera_femenina_edad!N12</f>
        <v>75</v>
      </c>
      <c r="O12" s="5">
        <f>+Cartera_masculina_edad!O12+Cartera_femenina_edad!O12</f>
        <v>38</v>
      </c>
      <c r="P12" s="5">
        <f>+Cartera_masculina_edad!P12+Cartera_femenina_edad!P12</f>
        <v>21</v>
      </c>
      <c r="Q12" s="5">
        <f>+Cartera_masculina_edad!Q12+Cartera_femenina_edad!Q12</f>
        <v>14</v>
      </c>
      <c r="R12" s="5">
        <f>+Cartera_masculina_edad!R12+Cartera_femenina_edad!R12</f>
        <v>5</v>
      </c>
      <c r="S12" s="39"/>
      <c r="T12" s="39">
        <f aca="true" t="shared" si="2" ref="T12:T17">SUM(C12:S12)</f>
        <v>596</v>
      </c>
    </row>
    <row r="13" spans="1:20" ht="12.75">
      <c r="A13" s="7">
        <v>63</v>
      </c>
      <c r="B13" s="17" t="s">
        <v>210</v>
      </c>
      <c r="C13" s="8">
        <f>+Cartera_masculina_edad!C13+Cartera_femenina_edad!C13</f>
        <v>29</v>
      </c>
      <c r="D13" s="8">
        <f>+Cartera_masculina_edad!D13+Cartera_femenina_edad!D13</f>
        <v>28</v>
      </c>
      <c r="E13" s="8">
        <f>+Cartera_masculina_edad!E13+Cartera_femenina_edad!E13</f>
        <v>32</v>
      </c>
      <c r="F13" s="8">
        <f>+Cartera_masculina_edad!F13+Cartera_femenina_edad!F13</f>
        <v>72</v>
      </c>
      <c r="G13" s="8">
        <f>+Cartera_masculina_edad!G13+Cartera_femenina_edad!G13</f>
        <v>229</v>
      </c>
      <c r="H13" s="8">
        <f>+Cartera_masculina_edad!H13+Cartera_femenina_edad!H13</f>
        <v>590</v>
      </c>
      <c r="I13" s="8">
        <f>+Cartera_masculina_edad!I13+Cartera_femenina_edad!I13</f>
        <v>869</v>
      </c>
      <c r="J13" s="8">
        <f>+Cartera_masculina_edad!J13+Cartera_femenina_edad!J13</f>
        <v>725</v>
      </c>
      <c r="K13" s="8">
        <f>+Cartera_masculina_edad!K13+Cartera_femenina_edad!K13</f>
        <v>761</v>
      </c>
      <c r="L13" s="8">
        <f>+Cartera_masculina_edad!L13+Cartera_femenina_edad!L13</f>
        <v>929</v>
      </c>
      <c r="M13" s="8">
        <f>+Cartera_masculina_edad!M13+Cartera_femenina_edad!M13</f>
        <v>1148</v>
      </c>
      <c r="N13" s="8">
        <f>+Cartera_masculina_edad!N13+Cartera_femenina_edad!N13</f>
        <v>1934</v>
      </c>
      <c r="O13" s="8">
        <f>+Cartera_masculina_edad!O13+Cartera_femenina_edad!O13</f>
        <v>1797</v>
      </c>
      <c r="P13" s="8">
        <f>+Cartera_masculina_edad!P13+Cartera_femenina_edad!P13</f>
        <v>1170</v>
      </c>
      <c r="Q13" s="8">
        <f>+Cartera_masculina_edad!Q13+Cartera_femenina_edad!Q13</f>
        <v>543</v>
      </c>
      <c r="R13" s="8">
        <f>+Cartera_masculina_edad!R13+Cartera_femenina_edad!R13</f>
        <v>241</v>
      </c>
      <c r="S13" s="33"/>
      <c r="T13" s="33">
        <f t="shared" si="2"/>
        <v>11097</v>
      </c>
    </row>
    <row r="14" spans="1:20" ht="12.75">
      <c r="A14" s="7">
        <v>65</v>
      </c>
      <c r="B14" s="17" t="s">
        <v>19</v>
      </c>
      <c r="C14" s="8">
        <f>+Cartera_masculina_edad!C14+Cartera_femenina_edad!C14</f>
        <v>75</v>
      </c>
      <c r="D14" s="8">
        <f>+Cartera_masculina_edad!D14+Cartera_femenina_edad!D14</f>
        <v>29</v>
      </c>
      <c r="E14" s="8">
        <f>+Cartera_masculina_edad!E14+Cartera_femenina_edad!E14</f>
        <v>44</v>
      </c>
      <c r="F14" s="8">
        <f>+Cartera_masculina_edad!F14+Cartera_femenina_edad!F14</f>
        <v>309</v>
      </c>
      <c r="G14" s="8">
        <f>+Cartera_masculina_edad!G14+Cartera_femenina_edad!G14</f>
        <v>531</v>
      </c>
      <c r="H14" s="8">
        <f>+Cartera_masculina_edad!H14+Cartera_femenina_edad!H14</f>
        <v>675</v>
      </c>
      <c r="I14" s="8">
        <f>+Cartera_masculina_edad!I14+Cartera_femenina_edad!I14</f>
        <v>893</v>
      </c>
      <c r="J14" s="8">
        <f>+Cartera_masculina_edad!J14+Cartera_femenina_edad!J14</f>
        <v>949</v>
      </c>
      <c r="K14" s="8">
        <f>+Cartera_masculina_edad!K14+Cartera_femenina_edad!K14</f>
        <v>1183</v>
      </c>
      <c r="L14" s="8">
        <f>+Cartera_masculina_edad!L14+Cartera_femenina_edad!L14</f>
        <v>1633</v>
      </c>
      <c r="M14" s="8">
        <f>+Cartera_masculina_edad!M14+Cartera_femenina_edad!M14</f>
        <v>1496</v>
      </c>
      <c r="N14" s="8">
        <f>+Cartera_masculina_edad!N14+Cartera_femenina_edad!N14</f>
        <v>1456</v>
      </c>
      <c r="O14" s="8">
        <f>+Cartera_masculina_edad!O14+Cartera_femenina_edad!O14</f>
        <v>1057</v>
      </c>
      <c r="P14" s="8">
        <f>+Cartera_masculina_edad!P14+Cartera_femenina_edad!P14</f>
        <v>459</v>
      </c>
      <c r="Q14" s="8">
        <f>+Cartera_masculina_edad!Q14+Cartera_femenina_edad!Q14</f>
        <v>124</v>
      </c>
      <c r="R14" s="8">
        <f>+Cartera_masculina_edad!R14+Cartera_femenina_edad!R14</f>
        <v>54</v>
      </c>
      <c r="S14" s="33"/>
      <c r="T14" s="33">
        <f t="shared" si="2"/>
        <v>10967</v>
      </c>
    </row>
    <row r="15" spans="1:20" ht="12.75">
      <c r="A15" s="7">
        <v>68</v>
      </c>
      <c r="B15" s="17" t="s">
        <v>20</v>
      </c>
      <c r="C15" s="8">
        <f>+Cartera_masculina_edad!C15+Cartera_femenina_edad!C15</f>
        <v>0</v>
      </c>
      <c r="D15" s="8">
        <f>+Cartera_masculina_edad!D15+Cartera_femenina_edad!D15</f>
        <v>1</v>
      </c>
      <c r="E15" s="8">
        <f>+Cartera_masculina_edad!E15+Cartera_femenina_edad!E15</f>
        <v>2</v>
      </c>
      <c r="F15" s="8">
        <f>+Cartera_masculina_edad!F15+Cartera_femenina_edad!F15</f>
        <v>99</v>
      </c>
      <c r="G15" s="8">
        <f>+Cartera_masculina_edad!G15+Cartera_femenina_edad!G15</f>
        <v>190</v>
      </c>
      <c r="H15" s="8">
        <f>+Cartera_masculina_edad!H15+Cartera_femenina_edad!H15</f>
        <v>140</v>
      </c>
      <c r="I15" s="8">
        <f>+Cartera_masculina_edad!I15+Cartera_femenina_edad!I15</f>
        <v>236</v>
      </c>
      <c r="J15" s="8">
        <f>+Cartera_masculina_edad!J15+Cartera_femenina_edad!J15</f>
        <v>250</v>
      </c>
      <c r="K15" s="8">
        <f>+Cartera_masculina_edad!K15+Cartera_femenina_edad!K15</f>
        <v>232</v>
      </c>
      <c r="L15" s="8">
        <f>+Cartera_masculina_edad!L15+Cartera_femenina_edad!L15</f>
        <v>193</v>
      </c>
      <c r="M15" s="8">
        <f>+Cartera_masculina_edad!M15+Cartera_femenina_edad!M15</f>
        <v>143</v>
      </c>
      <c r="N15" s="8">
        <f>+Cartera_masculina_edad!N15+Cartera_femenina_edad!N15</f>
        <v>152</v>
      </c>
      <c r="O15" s="8">
        <f>+Cartera_masculina_edad!O15+Cartera_femenina_edad!O15</f>
        <v>129</v>
      </c>
      <c r="P15" s="8">
        <f>+Cartera_masculina_edad!P15+Cartera_femenina_edad!P15</f>
        <v>70</v>
      </c>
      <c r="Q15" s="8">
        <f>+Cartera_masculina_edad!Q15+Cartera_femenina_edad!Q15</f>
        <v>23</v>
      </c>
      <c r="R15" s="8">
        <f>+Cartera_masculina_edad!R15+Cartera_femenina_edad!R15</f>
        <v>14</v>
      </c>
      <c r="S15" s="33"/>
      <c r="T15" s="33">
        <f t="shared" si="2"/>
        <v>1874</v>
      </c>
    </row>
    <row r="16" spans="1:20" ht="12.75">
      <c r="A16" s="7">
        <v>76</v>
      </c>
      <c r="B16" s="17" t="s">
        <v>211</v>
      </c>
      <c r="C16" s="8">
        <f>+Cartera_masculina_edad!C16+Cartera_femenina_edad!C16</f>
        <v>6</v>
      </c>
      <c r="D16" s="8">
        <f>+Cartera_masculina_edad!D16+Cartera_femenina_edad!D16</f>
        <v>7</v>
      </c>
      <c r="E16" s="8">
        <f>+Cartera_masculina_edad!E16+Cartera_femenina_edad!E16</f>
        <v>78</v>
      </c>
      <c r="F16" s="8">
        <f>+Cartera_masculina_edad!F16+Cartera_femenina_edad!F16</f>
        <v>731</v>
      </c>
      <c r="G16" s="8">
        <f>+Cartera_masculina_edad!G16+Cartera_femenina_edad!G16</f>
        <v>1294</v>
      </c>
      <c r="H16" s="8">
        <f>+Cartera_masculina_edad!H16+Cartera_femenina_edad!H16</f>
        <v>1899</v>
      </c>
      <c r="I16" s="8">
        <f>+Cartera_masculina_edad!I16+Cartera_femenina_edad!I16</f>
        <v>1597</v>
      </c>
      <c r="J16" s="8">
        <f>+Cartera_masculina_edad!J16+Cartera_femenina_edad!J16</f>
        <v>1359</v>
      </c>
      <c r="K16" s="8">
        <f>+Cartera_masculina_edad!K16+Cartera_femenina_edad!K16</f>
        <v>1228</v>
      </c>
      <c r="L16" s="8">
        <f>+Cartera_masculina_edad!L16+Cartera_femenina_edad!L16</f>
        <v>1038</v>
      </c>
      <c r="M16" s="8">
        <f>+Cartera_masculina_edad!M16+Cartera_femenina_edad!M16</f>
        <v>865</v>
      </c>
      <c r="N16" s="8">
        <f>+Cartera_masculina_edad!N16+Cartera_femenina_edad!N16</f>
        <v>1059</v>
      </c>
      <c r="O16" s="8">
        <f>+Cartera_masculina_edad!O16+Cartera_femenina_edad!O16</f>
        <v>1587</v>
      </c>
      <c r="P16" s="8">
        <f>+Cartera_masculina_edad!P16+Cartera_femenina_edad!P16</f>
        <v>1188</v>
      </c>
      <c r="Q16" s="8">
        <f>+Cartera_masculina_edad!Q16+Cartera_femenina_edad!Q16</f>
        <v>655</v>
      </c>
      <c r="R16" s="8">
        <f>+Cartera_masculina_edad!R16+Cartera_femenina_edad!R16</f>
        <v>1160</v>
      </c>
      <c r="S16" s="33"/>
      <c r="T16" s="33">
        <f t="shared" si="2"/>
        <v>15751</v>
      </c>
    </row>
    <row r="17" spans="1:20" ht="12.75">
      <c r="A17" s="10">
        <v>94</v>
      </c>
      <c r="B17" s="18" t="s">
        <v>21</v>
      </c>
      <c r="C17" s="11">
        <f>+Cartera_masculina_edad!C17+Cartera_femenina_edad!C17</f>
        <v>1</v>
      </c>
      <c r="D17" s="11">
        <f>+Cartera_masculina_edad!D17+Cartera_femenina_edad!D17</f>
        <v>0</v>
      </c>
      <c r="E17" s="11">
        <f>+Cartera_masculina_edad!E17+Cartera_femenina_edad!E17</f>
        <v>5</v>
      </c>
      <c r="F17" s="11">
        <f>+Cartera_masculina_edad!F17+Cartera_femenina_edad!F17</f>
        <v>28</v>
      </c>
      <c r="G17" s="11">
        <f>+Cartera_masculina_edad!G17+Cartera_femenina_edad!G17</f>
        <v>54</v>
      </c>
      <c r="H17" s="11">
        <f>+Cartera_masculina_edad!H17+Cartera_femenina_edad!H17</f>
        <v>78</v>
      </c>
      <c r="I17" s="11">
        <f>+Cartera_masculina_edad!I17+Cartera_femenina_edad!I17</f>
        <v>85</v>
      </c>
      <c r="J17" s="11">
        <f>+Cartera_masculina_edad!J17+Cartera_femenina_edad!J17</f>
        <v>115</v>
      </c>
      <c r="K17" s="11">
        <f>+Cartera_masculina_edad!K17+Cartera_femenina_edad!K17</f>
        <v>122</v>
      </c>
      <c r="L17" s="11">
        <f>+Cartera_masculina_edad!L17+Cartera_femenina_edad!L17</f>
        <v>121</v>
      </c>
      <c r="M17" s="11">
        <f>+Cartera_masculina_edad!M17+Cartera_femenina_edad!M17</f>
        <v>92</v>
      </c>
      <c r="N17" s="11">
        <f>+Cartera_masculina_edad!N17+Cartera_femenina_edad!N17</f>
        <v>43</v>
      </c>
      <c r="O17" s="11">
        <f>+Cartera_masculina_edad!O17+Cartera_femenina_edad!O17</f>
        <v>12</v>
      </c>
      <c r="P17" s="11">
        <f>+Cartera_masculina_edad!P17+Cartera_femenina_edad!P17</f>
        <v>10</v>
      </c>
      <c r="Q17" s="11">
        <f>+Cartera_masculina_edad!Q17+Cartera_femenina_edad!Q17</f>
        <v>9</v>
      </c>
      <c r="R17" s="11">
        <f>+Cartera_masculina_edad!R17+Cartera_femenina_edad!R17</f>
        <v>2</v>
      </c>
      <c r="S17" s="40"/>
      <c r="T17" s="40">
        <f t="shared" si="2"/>
        <v>777</v>
      </c>
    </row>
    <row r="18" spans="1:20" ht="12.75" customHeight="1">
      <c r="A18" s="142" t="s">
        <v>22</v>
      </c>
      <c r="B18" s="143"/>
      <c r="C18" s="21">
        <f>SUM(C12:C17)</f>
        <v>111</v>
      </c>
      <c r="D18" s="21">
        <f aca="true" t="shared" si="3" ref="D18:T18">SUM(D12:D17)</f>
        <v>65</v>
      </c>
      <c r="E18" s="21">
        <f t="shared" si="3"/>
        <v>161</v>
      </c>
      <c r="F18" s="21">
        <f t="shared" si="3"/>
        <v>1239</v>
      </c>
      <c r="G18" s="21">
        <f t="shared" si="3"/>
        <v>2299</v>
      </c>
      <c r="H18" s="21">
        <f t="shared" si="3"/>
        <v>3402</v>
      </c>
      <c r="I18" s="21">
        <f t="shared" si="3"/>
        <v>3733</v>
      </c>
      <c r="J18" s="21">
        <f t="shared" si="3"/>
        <v>3487</v>
      </c>
      <c r="K18" s="21">
        <f t="shared" si="3"/>
        <v>3591</v>
      </c>
      <c r="L18" s="21">
        <f t="shared" si="3"/>
        <v>4008</v>
      </c>
      <c r="M18" s="21">
        <f t="shared" si="3"/>
        <v>3865</v>
      </c>
      <c r="N18" s="21">
        <f t="shared" si="3"/>
        <v>4719</v>
      </c>
      <c r="O18" s="21">
        <f t="shared" si="3"/>
        <v>4620</v>
      </c>
      <c r="P18" s="21">
        <f t="shared" si="3"/>
        <v>2918</v>
      </c>
      <c r="Q18" s="44">
        <f t="shared" si="3"/>
        <v>1368</v>
      </c>
      <c r="R18" s="44">
        <f t="shared" si="3"/>
        <v>1476</v>
      </c>
      <c r="S18" s="45">
        <f t="shared" si="3"/>
        <v>0</v>
      </c>
      <c r="T18" s="45">
        <f t="shared" si="3"/>
        <v>41062</v>
      </c>
    </row>
    <row r="19" spans="1:20" ht="12.75" customHeight="1">
      <c r="A19" s="180" t="s">
        <v>23</v>
      </c>
      <c r="B19" s="168"/>
      <c r="C19" s="23">
        <f>+C18+C11</f>
        <v>759</v>
      </c>
      <c r="D19" s="23">
        <f aca="true" t="shared" si="4" ref="D19:T19">+D18+D11</f>
        <v>3130</v>
      </c>
      <c r="E19" s="23">
        <f t="shared" si="4"/>
        <v>55502</v>
      </c>
      <c r="F19" s="23">
        <f t="shared" si="4"/>
        <v>247303</v>
      </c>
      <c r="G19" s="23">
        <f t="shared" si="4"/>
        <v>336148</v>
      </c>
      <c r="H19" s="23">
        <f t="shared" si="4"/>
        <v>304924</v>
      </c>
      <c r="I19" s="23">
        <f t="shared" si="4"/>
        <v>252889</v>
      </c>
      <c r="J19" s="23">
        <f t="shared" si="4"/>
        <v>219487</v>
      </c>
      <c r="K19" s="23">
        <f t="shared" si="4"/>
        <v>174100</v>
      </c>
      <c r="L19" s="23">
        <f t="shared" si="4"/>
        <v>147840</v>
      </c>
      <c r="M19" s="23">
        <f t="shared" si="4"/>
        <v>108505</v>
      </c>
      <c r="N19" s="23">
        <f t="shared" si="4"/>
        <v>69410</v>
      </c>
      <c r="O19" s="23">
        <f t="shared" si="4"/>
        <v>44970</v>
      </c>
      <c r="P19" s="23">
        <f t="shared" si="4"/>
        <v>27515</v>
      </c>
      <c r="Q19" s="47">
        <f t="shared" si="4"/>
        <v>14806</v>
      </c>
      <c r="R19" s="47">
        <f t="shared" si="4"/>
        <v>13056</v>
      </c>
      <c r="S19" s="48">
        <f t="shared" si="4"/>
        <v>0</v>
      </c>
      <c r="T19" s="48">
        <f t="shared" si="4"/>
        <v>2020344</v>
      </c>
    </row>
    <row r="20" spans="1:20" ht="12.75" customHeight="1">
      <c r="A20" s="147" t="s">
        <v>34</v>
      </c>
      <c r="B20" s="148"/>
      <c r="C20" s="25">
        <f>+C19/$T$19</f>
        <v>0.00037567859730818116</v>
      </c>
      <c r="D20" s="25">
        <f aca="true" t="shared" si="5" ref="D20:T20">+D19/$T$19</f>
        <v>0.001549241119334133</v>
      </c>
      <c r="E20" s="25">
        <f t="shared" si="5"/>
        <v>0.027471559298812478</v>
      </c>
      <c r="F20" s="25">
        <f t="shared" si="5"/>
        <v>0.1224063822794534</v>
      </c>
      <c r="G20" s="25">
        <f t="shared" si="5"/>
        <v>0.16638156670349208</v>
      </c>
      <c r="H20" s="25">
        <f t="shared" si="5"/>
        <v>0.15092677286640294</v>
      </c>
      <c r="I20" s="25">
        <f t="shared" si="5"/>
        <v>0.12517125796399028</v>
      </c>
      <c r="J20" s="25">
        <f t="shared" si="5"/>
        <v>0.10863842989114725</v>
      </c>
      <c r="K20" s="25">
        <f t="shared" si="5"/>
        <v>0.08617344373037462</v>
      </c>
      <c r="L20" s="25">
        <f t="shared" si="5"/>
        <v>0.07317565721481094</v>
      </c>
      <c r="M20" s="25">
        <f t="shared" si="5"/>
        <v>0.053706200528226875</v>
      </c>
      <c r="N20" s="25">
        <f t="shared" si="5"/>
        <v>0.03435553549296556</v>
      </c>
      <c r="O20" s="25">
        <f t="shared" si="5"/>
        <v>0.022258585666599353</v>
      </c>
      <c r="P20" s="25">
        <f t="shared" si="5"/>
        <v>0.013618967858938874</v>
      </c>
      <c r="Q20" s="50">
        <f t="shared" si="5"/>
        <v>0.007328454956185679</v>
      </c>
      <c r="R20" s="50">
        <f t="shared" si="5"/>
        <v>0.00646226583195733</v>
      </c>
      <c r="S20" s="50">
        <f t="shared" si="5"/>
        <v>0</v>
      </c>
      <c r="T20" s="50">
        <f t="shared" si="5"/>
        <v>1</v>
      </c>
    </row>
    <row r="21" spans="1:20" ht="12.75" customHeight="1">
      <c r="A21" s="149" t="s">
        <v>207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1"/>
    </row>
    <row r="22" spans="1:20" ht="12.75">
      <c r="A22" s="202" t="s">
        <v>231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4"/>
    </row>
    <row r="23" spans="1:20" ht="12.75">
      <c r="A23" s="197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4"/>
    </row>
    <row r="26" spans="1:20" ht="12.75">
      <c r="A26" s="130" t="s">
        <v>141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2"/>
    </row>
    <row r="27" spans="1:20" ht="12.75">
      <c r="A27" s="135" t="s">
        <v>249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201"/>
      <c r="T27" s="137"/>
    </row>
    <row r="28" spans="1:20" ht="12.75">
      <c r="A28" s="133" t="s">
        <v>0</v>
      </c>
      <c r="B28" s="187" t="s">
        <v>1</v>
      </c>
      <c r="C28" s="166" t="s">
        <v>52</v>
      </c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8"/>
      <c r="T28" s="138" t="s">
        <v>33</v>
      </c>
    </row>
    <row r="29" spans="1:20" ht="43.5" customHeight="1">
      <c r="A29" s="186"/>
      <c r="B29" s="188"/>
      <c r="C29" s="75" t="s">
        <v>165</v>
      </c>
      <c r="D29" s="75" t="s">
        <v>166</v>
      </c>
      <c r="E29" s="72" t="s">
        <v>53</v>
      </c>
      <c r="F29" s="72" t="s">
        <v>54</v>
      </c>
      <c r="G29" s="72" t="s">
        <v>55</v>
      </c>
      <c r="H29" s="72" t="s">
        <v>56</v>
      </c>
      <c r="I29" s="72" t="s">
        <v>57</v>
      </c>
      <c r="J29" s="72" t="s">
        <v>58</v>
      </c>
      <c r="K29" s="72" t="s">
        <v>59</v>
      </c>
      <c r="L29" s="72" t="s">
        <v>60</v>
      </c>
      <c r="M29" s="72" t="s">
        <v>61</v>
      </c>
      <c r="N29" s="72" t="s">
        <v>62</v>
      </c>
      <c r="O29" s="72" t="s">
        <v>63</v>
      </c>
      <c r="P29" s="72" t="s">
        <v>64</v>
      </c>
      <c r="Q29" s="79" t="s">
        <v>65</v>
      </c>
      <c r="R29" s="79" t="s">
        <v>66</v>
      </c>
      <c r="S29" s="79" t="s">
        <v>232</v>
      </c>
      <c r="T29" s="139"/>
    </row>
    <row r="30" spans="1:20" ht="12.75">
      <c r="A30" s="15">
        <v>67</v>
      </c>
      <c r="B30" s="16" t="s">
        <v>15</v>
      </c>
      <c r="C30" s="5">
        <f>+Cartera_masculina_edad!C29+Cartera_femenina_edad!C29</f>
        <v>126438</v>
      </c>
      <c r="D30" s="5">
        <f>+Cartera_masculina_edad!D29+Cartera_femenina_edad!D29</f>
        <v>34393</v>
      </c>
      <c r="E30" s="5">
        <f>+Cartera_masculina_edad!E29+Cartera_femenina_edad!E29</f>
        <v>27379</v>
      </c>
      <c r="F30" s="5">
        <f>+Cartera_masculina_edad!F29+Cartera_femenina_edad!F29</f>
        <v>12491</v>
      </c>
      <c r="G30" s="5">
        <f>+Cartera_masculina_edad!G29+Cartera_femenina_edad!G29</f>
        <v>6332</v>
      </c>
      <c r="H30" s="5">
        <f>+Cartera_masculina_edad!H29+Cartera_femenina_edad!H29</f>
        <v>5823</v>
      </c>
      <c r="I30" s="5">
        <f>+Cartera_masculina_edad!I29+Cartera_femenina_edad!I29</f>
        <v>6051</v>
      </c>
      <c r="J30" s="5">
        <f>+Cartera_masculina_edad!J29+Cartera_femenina_edad!J29</f>
        <v>5517</v>
      </c>
      <c r="K30" s="5">
        <f>+Cartera_masculina_edad!K29+Cartera_femenina_edad!K29</f>
        <v>4982</v>
      </c>
      <c r="L30" s="5">
        <f>+Cartera_masculina_edad!L29+Cartera_femenina_edad!L29</f>
        <v>5166</v>
      </c>
      <c r="M30" s="5">
        <f>+Cartera_masculina_edad!M29+Cartera_femenina_edad!M29</f>
        <v>4533</v>
      </c>
      <c r="N30" s="5">
        <f>+Cartera_masculina_edad!N29+Cartera_femenina_edad!N29</f>
        <v>3064</v>
      </c>
      <c r="O30" s="5">
        <f>+Cartera_masculina_edad!O29+Cartera_femenina_edad!O29</f>
        <v>2155</v>
      </c>
      <c r="P30" s="5">
        <f>+Cartera_masculina_edad!P29+Cartera_femenina_edad!P29</f>
        <v>1279</v>
      </c>
      <c r="Q30" s="5">
        <f>+Cartera_masculina_edad!Q29+Cartera_femenina_edad!Q29</f>
        <v>656</v>
      </c>
      <c r="R30" s="5">
        <f>+Cartera_masculina_edad!R29+Cartera_femenina_edad!R29</f>
        <v>413</v>
      </c>
      <c r="S30" s="39">
        <v>33</v>
      </c>
      <c r="T30" s="39">
        <f aca="true" t="shared" si="6" ref="T30:T35">SUM(C30:S30)</f>
        <v>246705</v>
      </c>
    </row>
    <row r="31" spans="1:20" ht="12.75">
      <c r="A31" s="7">
        <v>78</v>
      </c>
      <c r="B31" s="17" t="s">
        <v>162</v>
      </c>
      <c r="C31" s="8">
        <f>+Cartera_masculina_edad!C30+Cartera_femenina_edad!C30</f>
        <v>144440</v>
      </c>
      <c r="D31" s="8">
        <f>+Cartera_masculina_edad!D30+Cartera_femenina_edad!D30</f>
        <v>39912</v>
      </c>
      <c r="E31" s="8">
        <f>+Cartera_masculina_edad!E30+Cartera_femenina_edad!E30</f>
        <v>34071</v>
      </c>
      <c r="F31" s="8">
        <f>+Cartera_masculina_edad!F30+Cartera_femenina_edad!F30</f>
        <v>16349</v>
      </c>
      <c r="G31" s="8">
        <f>+Cartera_masculina_edad!G30+Cartera_femenina_edad!G30</f>
        <v>8219</v>
      </c>
      <c r="H31" s="8">
        <f>+Cartera_masculina_edad!H30+Cartera_femenina_edad!H30</f>
        <v>7229</v>
      </c>
      <c r="I31" s="8">
        <f>+Cartera_masculina_edad!I30+Cartera_femenina_edad!I30</f>
        <v>7198</v>
      </c>
      <c r="J31" s="8">
        <f>+Cartera_masculina_edad!J30+Cartera_femenina_edad!J30</f>
        <v>7290</v>
      </c>
      <c r="K31" s="8">
        <f>+Cartera_masculina_edad!K30+Cartera_femenina_edad!K30</f>
        <v>6971</v>
      </c>
      <c r="L31" s="8">
        <f>+Cartera_masculina_edad!L30+Cartera_femenina_edad!L30</f>
        <v>7195</v>
      </c>
      <c r="M31" s="8">
        <f>+Cartera_masculina_edad!M30+Cartera_femenina_edad!M30</f>
        <v>5796</v>
      </c>
      <c r="N31" s="8">
        <f>+Cartera_masculina_edad!N30+Cartera_femenina_edad!N30</f>
        <v>3776</v>
      </c>
      <c r="O31" s="8">
        <f>+Cartera_masculina_edad!O30+Cartera_femenina_edad!O30</f>
        <v>2313</v>
      </c>
      <c r="P31" s="8">
        <f>+Cartera_masculina_edad!P30+Cartera_femenina_edad!P30</f>
        <v>1254</v>
      </c>
      <c r="Q31" s="8">
        <f>+Cartera_masculina_edad!Q30+Cartera_femenina_edad!Q30</f>
        <v>525</v>
      </c>
      <c r="R31" s="8">
        <f>+Cartera_masculina_edad!R30+Cartera_femenina_edad!R30</f>
        <v>371</v>
      </c>
      <c r="S31" s="33">
        <v>125</v>
      </c>
      <c r="T31" s="33">
        <f t="shared" si="6"/>
        <v>293034</v>
      </c>
    </row>
    <row r="32" spans="1:20" ht="12.75">
      <c r="A32" s="7">
        <v>80</v>
      </c>
      <c r="B32" s="17" t="s">
        <v>16</v>
      </c>
      <c r="C32" s="8">
        <f>+Cartera_masculina_edad!C31+Cartera_femenina_edad!C31</f>
        <v>31883</v>
      </c>
      <c r="D32" s="8">
        <f>+Cartera_masculina_edad!D31+Cartera_femenina_edad!D31</f>
        <v>11237</v>
      </c>
      <c r="E32" s="8">
        <f>+Cartera_masculina_edad!E31+Cartera_femenina_edad!E31</f>
        <v>9719</v>
      </c>
      <c r="F32" s="8">
        <f>+Cartera_masculina_edad!F31+Cartera_femenina_edad!F31</f>
        <v>4869</v>
      </c>
      <c r="G32" s="8">
        <f>+Cartera_masculina_edad!G31+Cartera_femenina_edad!G31</f>
        <v>1867</v>
      </c>
      <c r="H32" s="8">
        <f>+Cartera_masculina_edad!H31+Cartera_femenina_edad!H31</f>
        <v>1682</v>
      </c>
      <c r="I32" s="8">
        <f>+Cartera_masculina_edad!I31+Cartera_femenina_edad!I31</f>
        <v>1930</v>
      </c>
      <c r="J32" s="8">
        <f>+Cartera_masculina_edad!J31+Cartera_femenina_edad!J31</f>
        <v>1988</v>
      </c>
      <c r="K32" s="8">
        <f>+Cartera_masculina_edad!K31+Cartera_femenina_edad!K31</f>
        <v>1719</v>
      </c>
      <c r="L32" s="8">
        <f>+Cartera_masculina_edad!L31+Cartera_femenina_edad!L31</f>
        <v>1696</v>
      </c>
      <c r="M32" s="8">
        <f>+Cartera_masculina_edad!M31+Cartera_femenina_edad!M31</f>
        <v>1345</v>
      </c>
      <c r="N32" s="8">
        <f>+Cartera_masculina_edad!N31+Cartera_femenina_edad!N31</f>
        <v>945</v>
      </c>
      <c r="O32" s="8">
        <f>+Cartera_masculina_edad!O31+Cartera_femenina_edad!O31</f>
        <v>696</v>
      </c>
      <c r="P32" s="8">
        <f>+Cartera_masculina_edad!P31+Cartera_femenina_edad!P31</f>
        <v>436</v>
      </c>
      <c r="Q32" s="8">
        <f>+Cartera_masculina_edad!Q31+Cartera_femenina_edad!Q31</f>
        <v>270</v>
      </c>
      <c r="R32" s="8">
        <f>+Cartera_masculina_edad!R31+Cartera_femenina_edad!R31</f>
        <v>196</v>
      </c>
      <c r="S32" s="33"/>
      <c r="T32" s="33">
        <f t="shared" si="6"/>
        <v>72478</v>
      </c>
    </row>
    <row r="33" spans="1:20" ht="12.75">
      <c r="A33" s="7">
        <v>81</v>
      </c>
      <c r="B33" s="17" t="s">
        <v>225</v>
      </c>
      <c r="C33" s="8">
        <f>+Cartera_masculina_edad!C32+Cartera_femenina_edad!C32</f>
        <v>67652</v>
      </c>
      <c r="D33" s="8">
        <f>+Cartera_masculina_edad!D32+Cartera_femenina_edad!D32</f>
        <v>24837</v>
      </c>
      <c r="E33" s="8">
        <f>+Cartera_masculina_edad!E32+Cartera_femenina_edad!E32</f>
        <v>21176</v>
      </c>
      <c r="F33" s="8">
        <f>+Cartera_masculina_edad!F32+Cartera_femenina_edad!F32</f>
        <v>9684</v>
      </c>
      <c r="G33" s="8">
        <f>+Cartera_masculina_edad!G32+Cartera_femenina_edad!G32</f>
        <v>3277</v>
      </c>
      <c r="H33" s="8">
        <f>+Cartera_masculina_edad!H32+Cartera_femenina_edad!H32</f>
        <v>2970</v>
      </c>
      <c r="I33" s="8">
        <f>+Cartera_masculina_edad!I32+Cartera_femenina_edad!I32</f>
        <v>3762</v>
      </c>
      <c r="J33" s="8">
        <f>+Cartera_masculina_edad!J32+Cartera_femenina_edad!J32</f>
        <v>4068</v>
      </c>
      <c r="K33" s="8">
        <f>+Cartera_masculina_edad!K32+Cartera_femenina_edad!K32</f>
        <v>3420</v>
      </c>
      <c r="L33" s="8">
        <f>+Cartera_masculina_edad!L32+Cartera_femenina_edad!L32</f>
        <v>3085</v>
      </c>
      <c r="M33" s="8">
        <f>+Cartera_masculina_edad!M32+Cartera_femenina_edad!M32</f>
        <v>1715</v>
      </c>
      <c r="N33" s="8">
        <f>+Cartera_masculina_edad!N32+Cartera_femenina_edad!N32</f>
        <v>764</v>
      </c>
      <c r="O33" s="8">
        <f>+Cartera_masculina_edad!O32+Cartera_femenina_edad!O32</f>
        <v>343</v>
      </c>
      <c r="P33" s="8">
        <f>+Cartera_masculina_edad!P32+Cartera_femenina_edad!P32</f>
        <v>230</v>
      </c>
      <c r="Q33" s="8">
        <f>+Cartera_masculina_edad!Q32+Cartera_femenina_edad!Q32</f>
        <v>95</v>
      </c>
      <c r="R33" s="8">
        <f>+Cartera_masculina_edad!R32+Cartera_femenina_edad!R32</f>
        <v>99</v>
      </c>
      <c r="S33" s="33"/>
      <c r="T33" s="33">
        <f t="shared" si="6"/>
        <v>147177</v>
      </c>
    </row>
    <row r="34" spans="1:20" ht="12.75">
      <c r="A34" s="7">
        <v>99</v>
      </c>
      <c r="B34" s="17" t="s">
        <v>208</v>
      </c>
      <c r="C34" s="8">
        <f>+Cartera_masculina_edad!C33+Cartera_femenina_edad!C33</f>
        <v>145435</v>
      </c>
      <c r="D34" s="8">
        <f>+Cartera_masculina_edad!D33+Cartera_femenina_edad!D33</f>
        <v>47542</v>
      </c>
      <c r="E34" s="8">
        <f>+Cartera_masculina_edad!E33+Cartera_femenina_edad!E33</f>
        <v>41488</v>
      </c>
      <c r="F34" s="8">
        <f>+Cartera_masculina_edad!F33+Cartera_femenina_edad!F33</f>
        <v>20124</v>
      </c>
      <c r="G34" s="8">
        <f>+Cartera_masculina_edad!G33+Cartera_femenina_edad!G33</f>
        <v>9082</v>
      </c>
      <c r="H34" s="8">
        <f>+Cartera_masculina_edad!H33+Cartera_femenina_edad!H33</f>
        <v>8345</v>
      </c>
      <c r="I34" s="8">
        <f>+Cartera_masculina_edad!I33+Cartera_femenina_edad!I33</f>
        <v>8664</v>
      </c>
      <c r="J34" s="8">
        <f>+Cartera_masculina_edad!J33+Cartera_femenina_edad!J33</f>
        <v>8848</v>
      </c>
      <c r="K34" s="8">
        <f>+Cartera_masculina_edad!K33+Cartera_femenina_edad!K33</f>
        <v>8280</v>
      </c>
      <c r="L34" s="8">
        <f>+Cartera_masculina_edad!L33+Cartera_femenina_edad!L33</f>
        <v>8369</v>
      </c>
      <c r="M34" s="8">
        <f>+Cartera_masculina_edad!M33+Cartera_femenina_edad!M33</f>
        <v>6263</v>
      </c>
      <c r="N34" s="8">
        <f>+Cartera_masculina_edad!N33+Cartera_femenina_edad!N33</f>
        <v>3735</v>
      </c>
      <c r="O34" s="8">
        <f>+Cartera_masculina_edad!O33+Cartera_femenina_edad!O33</f>
        <v>2303</v>
      </c>
      <c r="P34" s="8">
        <f>+Cartera_masculina_edad!P33+Cartera_femenina_edad!P33</f>
        <v>1293</v>
      </c>
      <c r="Q34" s="8">
        <f>+Cartera_masculina_edad!Q33+Cartera_femenina_edad!Q33</f>
        <v>705</v>
      </c>
      <c r="R34" s="8">
        <f>+Cartera_masculina_edad!R33+Cartera_femenina_edad!R33</f>
        <v>567</v>
      </c>
      <c r="S34" s="33"/>
      <c r="T34" s="33">
        <f t="shared" si="6"/>
        <v>321043</v>
      </c>
    </row>
    <row r="35" spans="1:20" ht="12.75">
      <c r="A35" s="10">
        <v>107</v>
      </c>
      <c r="B35" s="18" t="s">
        <v>209</v>
      </c>
      <c r="C35" s="11">
        <f>+Cartera_masculina_edad!C34+Cartera_femenina_edad!C34</f>
        <v>128736</v>
      </c>
      <c r="D35" s="11">
        <f>+Cartera_masculina_edad!D34+Cartera_femenina_edad!D34</f>
        <v>40009</v>
      </c>
      <c r="E35" s="11">
        <f>+Cartera_masculina_edad!E34+Cartera_femenina_edad!E34</f>
        <v>34350</v>
      </c>
      <c r="F35" s="11">
        <f>+Cartera_masculina_edad!F34+Cartera_femenina_edad!F34</f>
        <v>16373</v>
      </c>
      <c r="G35" s="11">
        <f>+Cartera_masculina_edad!G34+Cartera_femenina_edad!G34</f>
        <v>8332</v>
      </c>
      <c r="H35" s="11">
        <f>+Cartera_masculina_edad!H34+Cartera_femenina_edad!H34</f>
        <v>7566</v>
      </c>
      <c r="I35" s="11">
        <f>+Cartera_masculina_edad!I34+Cartera_femenina_edad!I34</f>
        <v>7503</v>
      </c>
      <c r="J35" s="11">
        <f>+Cartera_masculina_edad!J34+Cartera_femenina_edad!J34</f>
        <v>8084</v>
      </c>
      <c r="K35" s="11">
        <f>+Cartera_masculina_edad!K34+Cartera_femenina_edad!K34</f>
        <v>8726</v>
      </c>
      <c r="L35" s="11">
        <f>+Cartera_masculina_edad!L34+Cartera_femenina_edad!L34</f>
        <v>9558</v>
      </c>
      <c r="M35" s="11">
        <f>+Cartera_masculina_edad!M34+Cartera_femenina_edad!M34</f>
        <v>7399</v>
      </c>
      <c r="N35" s="11">
        <f>+Cartera_masculina_edad!N34+Cartera_femenina_edad!N34</f>
        <v>4250</v>
      </c>
      <c r="O35" s="11">
        <f>+Cartera_masculina_edad!O34+Cartera_femenina_edad!O34</f>
        <v>2334</v>
      </c>
      <c r="P35" s="11">
        <f>+Cartera_masculina_edad!P34+Cartera_femenina_edad!P34</f>
        <v>1331</v>
      </c>
      <c r="Q35" s="11">
        <f>+Cartera_masculina_edad!Q34+Cartera_femenina_edad!Q34</f>
        <v>668</v>
      </c>
      <c r="R35" s="11">
        <f>+Cartera_masculina_edad!R34+Cartera_femenina_edad!R34</f>
        <v>574</v>
      </c>
      <c r="S35" s="40"/>
      <c r="T35" s="40">
        <f t="shared" si="6"/>
        <v>285793</v>
      </c>
    </row>
    <row r="36" spans="1:20" ht="12.75">
      <c r="A36" s="140" t="s">
        <v>17</v>
      </c>
      <c r="B36" s="141"/>
      <c r="C36" s="19">
        <f>SUM(C30:C35)</f>
        <v>644584</v>
      </c>
      <c r="D36" s="19">
        <f aca="true" t="shared" si="7" ref="D36:T36">SUM(D30:D35)</f>
        <v>197930</v>
      </c>
      <c r="E36" s="19">
        <f t="shared" si="7"/>
        <v>168183</v>
      </c>
      <c r="F36" s="19">
        <f t="shared" si="7"/>
        <v>79890</v>
      </c>
      <c r="G36" s="19">
        <f t="shared" si="7"/>
        <v>37109</v>
      </c>
      <c r="H36" s="19">
        <f t="shared" si="7"/>
        <v>33615</v>
      </c>
      <c r="I36" s="19">
        <f t="shared" si="7"/>
        <v>35108</v>
      </c>
      <c r="J36" s="19">
        <f t="shared" si="7"/>
        <v>35795</v>
      </c>
      <c r="K36" s="19">
        <f t="shared" si="7"/>
        <v>34098</v>
      </c>
      <c r="L36" s="19">
        <f t="shared" si="7"/>
        <v>35069</v>
      </c>
      <c r="M36" s="19">
        <f t="shared" si="7"/>
        <v>27051</v>
      </c>
      <c r="N36" s="19">
        <f t="shared" si="7"/>
        <v>16534</v>
      </c>
      <c r="O36" s="19">
        <f t="shared" si="7"/>
        <v>10144</v>
      </c>
      <c r="P36" s="19">
        <f t="shared" si="7"/>
        <v>5823</v>
      </c>
      <c r="Q36" s="41">
        <f t="shared" si="7"/>
        <v>2919</v>
      </c>
      <c r="R36" s="41">
        <f t="shared" si="7"/>
        <v>2220</v>
      </c>
      <c r="S36" s="42">
        <f t="shared" si="7"/>
        <v>158</v>
      </c>
      <c r="T36" s="43">
        <f t="shared" si="7"/>
        <v>1366230</v>
      </c>
    </row>
    <row r="37" spans="1:20" ht="12.75">
      <c r="A37" s="15">
        <v>62</v>
      </c>
      <c r="B37" s="16" t="s">
        <v>18</v>
      </c>
      <c r="C37" s="5">
        <f>+Cartera_masculina_edad!C36+Cartera_femenina_edad!C36</f>
        <v>225</v>
      </c>
      <c r="D37" s="5">
        <f>+Cartera_masculina_edad!D36+Cartera_femenina_edad!D36</f>
        <v>142</v>
      </c>
      <c r="E37" s="5">
        <f>+Cartera_masculina_edad!E36+Cartera_femenina_edad!E36</f>
        <v>116</v>
      </c>
      <c r="F37" s="5">
        <f>+Cartera_masculina_edad!F36+Cartera_femenina_edad!F36</f>
        <v>2</v>
      </c>
      <c r="G37" s="5">
        <f>+Cartera_masculina_edad!G36+Cartera_femenina_edad!G36</f>
        <v>10</v>
      </c>
      <c r="H37" s="5">
        <f>+Cartera_masculina_edad!H36+Cartera_femenina_edad!H36</f>
        <v>17</v>
      </c>
      <c r="I37" s="5">
        <f>+Cartera_masculina_edad!I36+Cartera_femenina_edad!I36</f>
        <v>33</v>
      </c>
      <c r="J37" s="5">
        <f>+Cartera_masculina_edad!J36+Cartera_femenina_edad!J36</f>
        <v>54</v>
      </c>
      <c r="K37" s="5">
        <f>+Cartera_masculina_edad!K36+Cartera_femenina_edad!K36</f>
        <v>60</v>
      </c>
      <c r="L37" s="5">
        <f>+Cartera_masculina_edad!L36+Cartera_femenina_edad!L36</f>
        <v>76</v>
      </c>
      <c r="M37" s="5">
        <f>+Cartera_masculina_edad!M36+Cartera_femenina_edad!M36</f>
        <v>75</v>
      </c>
      <c r="N37" s="5">
        <f>+Cartera_masculina_edad!N36+Cartera_femenina_edad!N36</f>
        <v>49</v>
      </c>
      <c r="O37" s="5">
        <f>+Cartera_masculina_edad!O36+Cartera_femenina_edad!O36</f>
        <v>20</v>
      </c>
      <c r="P37" s="5">
        <f>+Cartera_masculina_edad!P36+Cartera_femenina_edad!P36</f>
        <v>12</v>
      </c>
      <c r="Q37" s="5">
        <f>+Cartera_masculina_edad!Q36+Cartera_femenina_edad!Q36</f>
        <v>4</v>
      </c>
      <c r="R37" s="5">
        <f>+Cartera_masculina_edad!R36+Cartera_femenina_edad!R36</f>
        <v>3</v>
      </c>
      <c r="S37" s="39"/>
      <c r="T37" s="39">
        <f aca="true" t="shared" si="8" ref="T37:T42">SUM(C37:S37)</f>
        <v>898</v>
      </c>
    </row>
    <row r="38" spans="1:20" ht="12.75">
      <c r="A38" s="7">
        <v>63</v>
      </c>
      <c r="B38" s="17" t="s">
        <v>210</v>
      </c>
      <c r="C38" s="8">
        <f>+Cartera_masculina_edad!C37+Cartera_femenina_edad!C37</f>
        <v>3096</v>
      </c>
      <c r="D38" s="8">
        <f>+Cartera_masculina_edad!D37+Cartera_femenina_edad!D37</f>
        <v>1460</v>
      </c>
      <c r="E38" s="8">
        <f>+Cartera_masculina_edad!E37+Cartera_femenina_edad!E37</f>
        <v>1135</v>
      </c>
      <c r="F38" s="8">
        <f>+Cartera_masculina_edad!F37+Cartera_femenina_edad!F37</f>
        <v>86</v>
      </c>
      <c r="G38" s="8">
        <f>+Cartera_masculina_edad!G37+Cartera_femenina_edad!G37</f>
        <v>220</v>
      </c>
      <c r="H38" s="8">
        <f>+Cartera_masculina_edad!H37+Cartera_femenina_edad!H37</f>
        <v>366</v>
      </c>
      <c r="I38" s="8">
        <f>+Cartera_masculina_edad!I37+Cartera_femenina_edad!I37</f>
        <v>403</v>
      </c>
      <c r="J38" s="8">
        <f>+Cartera_masculina_edad!J37+Cartera_femenina_edad!J37</f>
        <v>394</v>
      </c>
      <c r="K38" s="8">
        <f>+Cartera_masculina_edad!K37+Cartera_femenina_edad!K37</f>
        <v>430</v>
      </c>
      <c r="L38" s="8">
        <f>+Cartera_masculina_edad!L37+Cartera_femenina_edad!L37</f>
        <v>615</v>
      </c>
      <c r="M38" s="8">
        <f>+Cartera_masculina_edad!M37+Cartera_femenina_edad!M37</f>
        <v>890</v>
      </c>
      <c r="N38" s="8">
        <f>+Cartera_masculina_edad!N37+Cartera_femenina_edad!N37</f>
        <v>1042</v>
      </c>
      <c r="O38" s="8">
        <f>+Cartera_masculina_edad!O37+Cartera_femenina_edad!O37</f>
        <v>817</v>
      </c>
      <c r="P38" s="8">
        <f>+Cartera_masculina_edad!P37+Cartera_femenina_edad!P37</f>
        <v>459</v>
      </c>
      <c r="Q38" s="8">
        <f>+Cartera_masculina_edad!Q37+Cartera_femenina_edad!Q37</f>
        <v>181</v>
      </c>
      <c r="R38" s="8">
        <f>+Cartera_masculina_edad!R37+Cartera_femenina_edad!R37</f>
        <v>155</v>
      </c>
      <c r="S38" s="33"/>
      <c r="T38" s="33">
        <f t="shared" si="8"/>
        <v>11749</v>
      </c>
    </row>
    <row r="39" spans="1:20" ht="12.75">
      <c r="A39" s="7">
        <v>65</v>
      </c>
      <c r="B39" s="17" t="s">
        <v>19</v>
      </c>
      <c r="C39" s="8">
        <f>+Cartera_masculina_edad!C38+Cartera_femenina_edad!C38</f>
        <v>4550</v>
      </c>
      <c r="D39" s="8">
        <f>+Cartera_masculina_edad!D38+Cartera_femenina_edad!D38</f>
        <v>2397</v>
      </c>
      <c r="E39" s="8">
        <f>+Cartera_masculina_edad!E38+Cartera_femenina_edad!E38</f>
        <v>2012</v>
      </c>
      <c r="F39" s="8">
        <f>+Cartera_masculina_edad!F38+Cartera_femenina_edad!F38</f>
        <v>203</v>
      </c>
      <c r="G39" s="8">
        <f>+Cartera_masculina_edad!G38+Cartera_femenina_edad!G38</f>
        <v>288</v>
      </c>
      <c r="H39" s="8">
        <f>+Cartera_masculina_edad!H38+Cartera_femenina_edad!H38</f>
        <v>448</v>
      </c>
      <c r="I39" s="8">
        <f>+Cartera_masculina_edad!I38+Cartera_femenina_edad!I38</f>
        <v>539</v>
      </c>
      <c r="J39" s="8">
        <f>+Cartera_masculina_edad!J38+Cartera_femenina_edad!J38</f>
        <v>625</v>
      </c>
      <c r="K39" s="8">
        <f>+Cartera_masculina_edad!K38+Cartera_femenina_edad!K38</f>
        <v>849</v>
      </c>
      <c r="L39" s="8">
        <f>+Cartera_masculina_edad!L38+Cartera_femenina_edad!L38</f>
        <v>1131</v>
      </c>
      <c r="M39" s="8">
        <f>+Cartera_masculina_edad!M38+Cartera_femenina_edad!M38</f>
        <v>977</v>
      </c>
      <c r="N39" s="8">
        <f>+Cartera_masculina_edad!N38+Cartera_femenina_edad!N38</f>
        <v>783</v>
      </c>
      <c r="O39" s="8">
        <f>+Cartera_masculina_edad!O38+Cartera_femenina_edad!O38</f>
        <v>504</v>
      </c>
      <c r="P39" s="8">
        <f>+Cartera_masculina_edad!P38+Cartera_femenina_edad!P38</f>
        <v>214</v>
      </c>
      <c r="Q39" s="8">
        <f>+Cartera_masculina_edad!Q38+Cartera_femenina_edad!Q38</f>
        <v>68</v>
      </c>
      <c r="R39" s="8">
        <f>+Cartera_masculina_edad!R38+Cartera_femenina_edad!R38</f>
        <v>73</v>
      </c>
      <c r="S39" s="33"/>
      <c r="T39" s="33">
        <f t="shared" si="8"/>
        <v>15661</v>
      </c>
    </row>
    <row r="40" spans="1:20" ht="12.75">
      <c r="A40" s="7">
        <v>68</v>
      </c>
      <c r="B40" s="17" t="s">
        <v>20</v>
      </c>
      <c r="C40" s="8">
        <f>+Cartera_masculina_edad!C39+Cartera_femenina_edad!C39</f>
        <v>1265</v>
      </c>
      <c r="D40" s="8">
        <f>+Cartera_masculina_edad!D39+Cartera_femenina_edad!D39</f>
        <v>525</v>
      </c>
      <c r="E40" s="8">
        <f>+Cartera_masculina_edad!E39+Cartera_femenina_edad!E39</f>
        <v>424</v>
      </c>
      <c r="F40" s="8">
        <f>+Cartera_masculina_edad!F39+Cartera_femenina_edad!F39</f>
        <v>60</v>
      </c>
      <c r="G40" s="8">
        <f>+Cartera_masculina_edad!G39+Cartera_femenina_edad!G39</f>
        <v>117</v>
      </c>
      <c r="H40" s="8">
        <f>+Cartera_masculina_edad!H39+Cartera_femenina_edad!H39</f>
        <v>125</v>
      </c>
      <c r="I40" s="8">
        <f>+Cartera_masculina_edad!I39+Cartera_femenina_edad!I39</f>
        <v>166</v>
      </c>
      <c r="J40" s="8">
        <f>+Cartera_masculina_edad!J39+Cartera_femenina_edad!J39</f>
        <v>148</v>
      </c>
      <c r="K40" s="8">
        <f>+Cartera_masculina_edad!K39+Cartera_femenina_edad!K39</f>
        <v>147</v>
      </c>
      <c r="L40" s="8">
        <f>+Cartera_masculina_edad!L39+Cartera_femenina_edad!L39</f>
        <v>123</v>
      </c>
      <c r="M40" s="8">
        <f>+Cartera_masculina_edad!M39+Cartera_femenina_edad!M39</f>
        <v>100</v>
      </c>
      <c r="N40" s="8">
        <f>+Cartera_masculina_edad!N39+Cartera_femenina_edad!N39</f>
        <v>76</v>
      </c>
      <c r="O40" s="8">
        <f>+Cartera_masculina_edad!O39+Cartera_femenina_edad!O39</f>
        <v>76</v>
      </c>
      <c r="P40" s="8">
        <f>+Cartera_masculina_edad!P39+Cartera_femenina_edad!P39</f>
        <v>26</v>
      </c>
      <c r="Q40" s="8">
        <f>+Cartera_masculina_edad!Q39+Cartera_femenina_edad!Q39</f>
        <v>15</v>
      </c>
      <c r="R40" s="8">
        <f>+Cartera_masculina_edad!R39+Cartera_femenina_edad!R39</f>
        <v>17</v>
      </c>
      <c r="S40" s="33"/>
      <c r="T40" s="33">
        <f t="shared" si="8"/>
        <v>3410</v>
      </c>
    </row>
    <row r="41" spans="1:20" ht="12.75">
      <c r="A41" s="7">
        <v>76</v>
      </c>
      <c r="B41" s="17" t="s">
        <v>211</v>
      </c>
      <c r="C41" s="8">
        <f>+Cartera_masculina_edad!C40+Cartera_femenina_edad!C40</f>
        <v>5028</v>
      </c>
      <c r="D41" s="8">
        <f>+Cartera_masculina_edad!D40+Cartera_femenina_edad!D40</f>
        <v>1779</v>
      </c>
      <c r="E41" s="8">
        <f>+Cartera_masculina_edad!E40+Cartera_femenina_edad!E40</f>
        <v>1680</v>
      </c>
      <c r="F41" s="8">
        <f>+Cartera_masculina_edad!F40+Cartera_femenina_edad!F40</f>
        <v>534</v>
      </c>
      <c r="G41" s="8">
        <f>+Cartera_masculina_edad!G40+Cartera_femenina_edad!G40</f>
        <v>74</v>
      </c>
      <c r="H41" s="8">
        <f>+Cartera_masculina_edad!H40+Cartera_femenina_edad!H40</f>
        <v>133</v>
      </c>
      <c r="I41" s="8">
        <f>+Cartera_masculina_edad!I40+Cartera_femenina_edad!I40</f>
        <v>195</v>
      </c>
      <c r="J41" s="8">
        <f>+Cartera_masculina_edad!J40+Cartera_femenina_edad!J40</f>
        <v>213</v>
      </c>
      <c r="K41" s="8">
        <f>+Cartera_masculina_edad!K40+Cartera_femenina_edad!K40</f>
        <v>244</v>
      </c>
      <c r="L41" s="8">
        <f>+Cartera_masculina_edad!L40+Cartera_femenina_edad!L40</f>
        <v>293</v>
      </c>
      <c r="M41" s="8">
        <f>+Cartera_masculina_edad!M40+Cartera_femenina_edad!M40</f>
        <v>317</v>
      </c>
      <c r="N41" s="8">
        <f>+Cartera_masculina_edad!N40+Cartera_femenina_edad!N40</f>
        <v>368</v>
      </c>
      <c r="O41" s="8">
        <f>+Cartera_masculina_edad!O40+Cartera_femenina_edad!O40</f>
        <v>343</v>
      </c>
      <c r="P41" s="8">
        <f>+Cartera_masculina_edad!P40+Cartera_femenina_edad!P40</f>
        <v>243</v>
      </c>
      <c r="Q41" s="8">
        <f>+Cartera_masculina_edad!Q40+Cartera_femenina_edad!Q40</f>
        <v>129</v>
      </c>
      <c r="R41" s="8">
        <f>+Cartera_masculina_edad!R40+Cartera_femenina_edad!R40</f>
        <v>114</v>
      </c>
      <c r="S41" s="33"/>
      <c r="T41" s="33">
        <f t="shared" si="8"/>
        <v>11687</v>
      </c>
    </row>
    <row r="42" spans="1:20" ht="12.75">
      <c r="A42" s="10">
        <v>94</v>
      </c>
      <c r="B42" s="18" t="s">
        <v>21</v>
      </c>
      <c r="C42" s="11">
        <f>+Cartera_masculina_edad!C41+Cartera_femenina_edad!C41</f>
        <v>452</v>
      </c>
      <c r="D42" s="11">
        <f>+Cartera_masculina_edad!D41+Cartera_femenina_edad!D41</f>
        <v>204</v>
      </c>
      <c r="E42" s="11">
        <f>+Cartera_masculina_edad!E41+Cartera_femenina_edad!E41</f>
        <v>99</v>
      </c>
      <c r="F42" s="11">
        <f>+Cartera_masculina_edad!F41+Cartera_femenina_edad!F41</f>
        <v>18</v>
      </c>
      <c r="G42" s="11">
        <f>+Cartera_masculina_edad!G41+Cartera_femenina_edad!G41</f>
        <v>16</v>
      </c>
      <c r="H42" s="11">
        <f>+Cartera_masculina_edad!H41+Cartera_femenina_edad!H41</f>
        <v>32</v>
      </c>
      <c r="I42" s="11">
        <f>+Cartera_masculina_edad!I41+Cartera_femenina_edad!I41</f>
        <v>42</v>
      </c>
      <c r="J42" s="11">
        <f>+Cartera_masculina_edad!J41+Cartera_femenina_edad!J41</f>
        <v>60</v>
      </c>
      <c r="K42" s="11">
        <f>+Cartera_masculina_edad!K41+Cartera_femenina_edad!K41</f>
        <v>69</v>
      </c>
      <c r="L42" s="11">
        <f>+Cartera_masculina_edad!L41+Cartera_femenina_edad!L41</f>
        <v>82</v>
      </c>
      <c r="M42" s="11">
        <f>+Cartera_masculina_edad!M41+Cartera_femenina_edad!M41</f>
        <v>33</v>
      </c>
      <c r="N42" s="11">
        <f>+Cartera_masculina_edad!N41+Cartera_femenina_edad!N41</f>
        <v>25</v>
      </c>
      <c r="O42" s="11">
        <f>+Cartera_masculina_edad!O41+Cartera_femenina_edad!O41</f>
        <v>7</v>
      </c>
      <c r="P42" s="11">
        <f>+Cartera_masculina_edad!P41+Cartera_femenina_edad!P41</f>
        <v>4</v>
      </c>
      <c r="Q42" s="11">
        <f>+Cartera_masculina_edad!Q41+Cartera_femenina_edad!Q41</f>
        <v>1</v>
      </c>
      <c r="R42" s="11">
        <f>+Cartera_masculina_edad!R41+Cartera_femenina_edad!R41</f>
        <v>2</v>
      </c>
      <c r="S42" s="40">
        <v>1</v>
      </c>
      <c r="T42" s="40">
        <f t="shared" si="8"/>
        <v>1147</v>
      </c>
    </row>
    <row r="43" spans="1:20" ht="12.75">
      <c r="A43" s="142" t="s">
        <v>22</v>
      </c>
      <c r="B43" s="143"/>
      <c r="C43" s="21">
        <f>SUM(C37:C42)</f>
        <v>14616</v>
      </c>
      <c r="D43" s="21">
        <f aca="true" t="shared" si="9" ref="D43:T43">SUM(D37:D42)</f>
        <v>6507</v>
      </c>
      <c r="E43" s="21">
        <f t="shared" si="9"/>
        <v>5466</v>
      </c>
      <c r="F43" s="21">
        <f t="shared" si="9"/>
        <v>903</v>
      </c>
      <c r="G43" s="21">
        <f t="shared" si="9"/>
        <v>725</v>
      </c>
      <c r="H43" s="21">
        <f t="shared" si="9"/>
        <v>1121</v>
      </c>
      <c r="I43" s="21">
        <f t="shared" si="9"/>
        <v>1378</v>
      </c>
      <c r="J43" s="21">
        <f t="shared" si="9"/>
        <v>1494</v>
      </c>
      <c r="K43" s="21">
        <f t="shared" si="9"/>
        <v>1799</v>
      </c>
      <c r="L43" s="21">
        <f t="shared" si="9"/>
        <v>2320</v>
      </c>
      <c r="M43" s="21">
        <f t="shared" si="9"/>
        <v>2392</v>
      </c>
      <c r="N43" s="21">
        <f t="shared" si="9"/>
        <v>2343</v>
      </c>
      <c r="O43" s="21">
        <f t="shared" si="9"/>
        <v>1767</v>
      </c>
      <c r="P43" s="21">
        <f t="shared" si="9"/>
        <v>958</v>
      </c>
      <c r="Q43" s="44">
        <f t="shared" si="9"/>
        <v>398</v>
      </c>
      <c r="R43" s="44">
        <f t="shared" si="9"/>
        <v>364</v>
      </c>
      <c r="S43" s="45">
        <f t="shared" si="9"/>
        <v>1</v>
      </c>
      <c r="T43" s="46">
        <f t="shared" si="9"/>
        <v>44552</v>
      </c>
    </row>
    <row r="44" spans="1:20" ht="12.75">
      <c r="A44" s="180" t="s">
        <v>23</v>
      </c>
      <c r="B44" s="168"/>
      <c r="C44" s="23">
        <f>+C43+C36</f>
        <v>659200</v>
      </c>
      <c r="D44" s="23">
        <f aca="true" t="shared" si="10" ref="D44:T44">+D43+D36</f>
        <v>204437</v>
      </c>
      <c r="E44" s="23">
        <f t="shared" si="10"/>
        <v>173649</v>
      </c>
      <c r="F44" s="23">
        <f t="shared" si="10"/>
        <v>80793</v>
      </c>
      <c r="G44" s="23">
        <f t="shared" si="10"/>
        <v>37834</v>
      </c>
      <c r="H44" s="23">
        <f t="shared" si="10"/>
        <v>34736</v>
      </c>
      <c r="I44" s="23">
        <f t="shared" si="10"/>
        <v>36486</v>
      </c>
      <c r="J44" s="23">
        <f t="shared" si="10"/>
        <v>37289</v>
      </c>
      <c r="K44" s="23">
        <f t="shared" si="10"/>
        <v>35897</v>
      </c>
      <c r="L44" s="23">
        <f t="shared" si="10"/>
        <v>37389</v>
      </c>
      <c r="M44" s="23">
        <f t="shared" si="10"/>
        <v>29443</v>
      </c>
      <c r="N44" s="23">
        <f t="shared" si="10"/>
        <v>18877</v>
      </c>
      <c r="O44" s="23">
        <f t="shared" si="10"/>
        <v>11911</v>
      </c>
      <c r="P44" s="23">
        <f t="shared" si="10"/>
        <v>6781</v>
      </c>
      <c r="Q44" s="47">
        <f t="shared" si="10"/>
        <v>3317</v>
      </c>
      <c r="R44" s="47">
        <f t="shared" si="10"/>
        <v>2584</v>
      </c>
      <c r="S44" s="48">
        <f t="shared" si="10"/>
        <v>159</v>
      </c>
      <c r="T44" s="49">
        <f t="shared" si="10"/>
        <v>1410782</v>
      </c>
    </row>
    <row r="45" spans="1:20" ht="12.75">
      <c r="A45" s="147" t="s">
        <v>34</v>
      </c>
      <c r="B45" s="148"/>
      <c r="C45" s="25">
        <f>+C44/$T$44</f>
        <v>0.46725858424618405</v>
      </c>
      <c r="D45" s="25">
        <f aca="true" t="shared" si="11" ref="D45:T45">+D44/$T$44</f>
        <v>0.14491041138886093</v>
      </c>
      <c r="E45" s="25">
        <f t="shared" si="11"/>
        <v>0.12308705384673181</v>
      </c>
      <c r="F45" s="25">
        <f t="shared" si="11"/>
        <v>0.05726823846632577</v>
      </c>
      <c r="G45" s="25">
        <f t="shared" si="11"/>
        <v>0.02681775072264886</v>
      </c>
      <c r="H45" s="25">
        <f t="shared" si="11"/>
        <v>0.02462180549510839</v>
      </c>
      <c r="I45" s="25">
        <f t="shared" si="11"/>
        <v>0.025862252282776502</v>
      </c>
      <c r="J45" s="25">
        <f t="shared" si="11"/>
        <v>0.026431440151632214</v>
      </c>
      <c r="K45" s="25">
        <f t="shared" si="11"/>
        <v>0.025444753335384207</v>
      </c>
      <c r="L45" s="25">
        <f t="shared" si="11"/>
        <v>0.02650232282521325</v>
      </c>
      <c r="M45" s="25">
        <f t="shared" si="11"/>
        <v>0.020869985582464192</v>
      </c>
      <c r="N45" s="25">
        <f t="shared" si="11"/>
        <v>0.013380522291892015</v>
      </c>
      <c r="O45" s="25">
        <f t="shared" si="11"/>
        <v>0.008442835250237103</v>
      </c>
      <c r="P45" s="25">
        <f t="shared" si="11"/>
        <v>0.0048065540955299964</v>
      </c>
      <c r="Q45" s="50">
        <f t="shared" si="11"/>
        <v>0.0023511782826829376</v>
      </c>
      <c r="R45" s="50">
        <f t="shared" si="11"/>
        <v>0.0018316082853339496</v>
      </c>
      <c r="S45" s="50">
        <f t="shared" si="11"/>
        <v>0.00011270345099384597</v>
      </c>
      <c r="T45" s="26">
        <f t="shared" si="11"/>
        <v>1</v>
      </c>
    </row>
    <row r="46" spans="1:20" ht="12.75">
      <c r="A46" s="149" t="s">
        <v>207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1"/>
    </row>
    <row r="47" spans="1:20" ht="12.75">
      <c r="A47" s="202" t="s">
        <v>231</v>
      </c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4"/>
    </row>
    <row r="48" spans="1:20" ht="12.75">
      <c r="A48" s="197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4"/>
    </row>
    <row r="51" spans="1:20" ht="12.75">
      <c r="A51" s="130" t="s">
        <v>142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2"/>
    </row>
    <row r="52" spans="1:20" ht="12.75">
      <c r="A52" s="135" t="s">
        <v>250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201"/>
      <c r="T52" s="137"/>
    </row>
    <row r="53" spans="1:20" ht="12.75">
      <c r="A53" s="133" t="s">
        <v>0</v>
      </c>
      <c r="B53" s="187" t="s">
        <v>1</v>
      </c>
      <c r="C53" s="166" t="s">
        <v>52</v>
      </c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8"/>
      <c r="T53" s="138" t="s">
        <v>33</v>
      </c>
    </row>
    <row r="54" spans="1:20" ht="40.5" customHeight="1">
      <c r="A54" s="186"/>
      <c r="B54" s="188"/>
      <c r="C54" s="75" t="s">
        <v>165</v>
      </c>
      <c r="D54" s="75" t="s">
        <v>166</v>
      </c>
      <c r="E54" s="72" t="s">
        <v>53</v>
      </c>
      <c r="F54" s="72" t="s">
        <v>54</v>
      </c>
      <c r="G54" s="72" t="s">
        <v>55</v>
      </c>
      <c r="H54" s="72" t="s">
        <v>56</v>
      </c>
      <c r="I54" s="72" t="s">
        <v>57</v>
      </c>
      <c r="J54" s="72" t="s">
        <v>58</v>
      </c>
      <c r="K54" s="72" t="s">
        <v>59</v>
      </c>
      <c r="L54" s="72" t="s">
        <v>60</v>
      </c>
      <c r="M54" s="72" t="s">
        <v>61</v>
      </c>
      <c r="N54" s="72" t="s">
        <v>62</v>
      </c>
      <c r="O54" s="72" t="s">
        <v>63</v>
      </c>
      <c r="P54" s="79" t="s">
        <v>64</v>
      </c>
      <c r="Q54" s="79" t="s">
        <v>65</v>
      </c>
      <c r="R54" s="79" t="s">
        <v>66</v>
      </c>
      <c r="S54" s="79" t="s">
        <v>232</v>
      </c>
      <c r="T54" s="139"/>
    </row>
    <row r="55" spans="1:20" ht="12.75">
      <c r="A55" s="15">
        <v>67</v>
      </c>
      <c r="B55" s="16" t="s">
        <v>15</v>
      </c>
      <c r="C55" s="5">
        <f>+C30+C5</f>
        <v>126479</v>
      </c>
      <c r="D55" s="5">
        <f aca="true" t="shared" si="12" ref="D55:S55">+D30+D5</f>
        <v>34720</v>
      </c>
      <c r="E55" s="5">
        <f t="shared" si="12"/>
        <v>37180</v>
      </c>
      <c r="F55" s="5">
        <f t="shared" si="12"/>
        <v>76428</v>
      </c>
      <c r="G55" s="5">
        <f t="shared" si="12"/>
        <v>85560</v>
      </c>
      <c r="H55" s="5">
        <f t="shared" si="12"/>
        <v>71761</v>
      </c>
      <c r="I55" s="5">
        <f t="shared" si="12"/>
        <v>56513</v>
      </c>
      <c r="J55" s="5">
        <f t="shared" si="12"/>
        <v>45128</v>
      </c>
      <c r="K55" s="5">
        <f t="shared" si="12"/>
        <v>33016</v>
      </c>
      <c r="L55" s="5">
        <f t="shared" si="12"/>
        <v>28458</v>
      </c>
      <c r="M55" s="5">
        <f t="shared" si="12"/>
        <v>22076</v>
      </c>
      <c r="N55" s="5">
        <f t="shared" si="12"/>
        <v>14720</v>
      </c>
      <c r="O55" s="5">
        <f t="shared" si="12"/>
        <v>10163</v>
      </c>
      <c r="P55" s="5">
        <f t="shared" si="12"/>
        <v>6614</v>
      </c>
      <c r="Q55" s="5">
        <f t="shared" si="12"/>
        <v>3542</v>
      </c>
      <c r="R55" s="5">
        <f t="shared" si="12"/>
        <v>2593</v>
      </c>
      <c r="S55" s="39">
        <f t="shared" si="12"/>
        <v>33</v>
      </c>
      <c r="T55" s="39">
        <f aca="true" t="shared" si="13" ref="T55:T60">SUM(C55:S55)</f>
        <v>654984</v>
      </c>
    </row>
    <row r="56" spans="1:20" ht="12.75">
      <c r="A56" s="7">
        <v>78</v>
      </c>
      <c r="B56" s="17" t="s">
        <v>162</v>
      </c>
      <c r="C56" s="8">
        <f aca="true" t="shared" si="14" ref="C56:S56">+C31+C6</f>
        <v>144469</v>
      </c>
      <c r="D56" s="8">
        <f t="shared" si="14"/>
        <v>40431</v>
      </c>
      <c r="E56" s="8">
        <f t="shared" si="14"/>
        <v>46194</v>
      </c>
      <c r="F56" s="8">
        <f t="shared" si="14"/>
        <v>76230</v>
      </c>
      <c r="G56" s="8">
        <f t="shared" si="14"/>
        <v>88338</v>
      </c>
      <c r="H56" s="8">
        <f t="shared" si="14"/>
        <v>73826</v>
      </c>
      <c r="I56" s="8">
        <f t="shared" si="14"/>
        <v>59676</v>
      </c>
      <c r="J56" s="8">
        <f t="shared" si="14"/>
        <v>52197</v>
      </c>
      <c r="K56" s="8">
        <f t="shared" si="14"/>
        <v>42291</v>
      </c>
      <c r="L56" s="8">
        <f t="shared" si="14"/>
        <v>37282</v>
      </c>
      <c r="M56" s="8">
        <f t="shared" si="14"/>
        <v>27763</v>
      </c>
      <c r="N56" s="8">
        <f t="shared" si="14"/>
        <v>16697</v>
      </c>
      <c r="O56" s="8">
        <f t="shared" si="14"/>
        <v>10219</v>
      </c>
      <c r="P56" s="8">
        <f t="shared" si="14"/>
        <v>6064</v>
      </c>
      <c r="Q56" s="8">
        <f t="shared" si="14"/>
        <v>3025</v>
      </c>
      <c r="R56" s="8">
        <f t="shared" si="14"/>
        <v>2291</v>
      </c>
      <c r="S56" s="33">
        <f t="shared" si="14"/>
        <v>125</v>
      </c>
      <c r="T56" s="33">
        <f t="shared" si="13"/>
        <v>727118</v>
      </c>
    </row>
    <row r="57" spans="1:20" ht="12.75">
      <c r="A57" s="7">
        <v>80</v>
      </c>
      <c r="B57" s="17" t="s">
        <v>16</v>
      </c>
      <c r="C57" s="8">
        <f aca="true" t="shared" si="15" ref="C57:S57">+C32+C7</f>
        <v>31950</v>
      </c>
      <c r="D57" s="8">
        <f t="shared" si="15"/>
        <v>11343</v>
      </c>
      <c r="E57" s="8">
        <f t="shared" si="15"/>
        <v>10436</v>
      </c>
      <c r="F57" s="8">
        <f t="shared" si="15"/>
        <v>8862</v>
      </c>
      <c r="G57" s="8">
        <f t="shared" si="15"/>
        <v>9705</v>
      </c>
      <c r="H57" s="8">
        <f t="shared" si="15"/>
        <v>11732</v>
      </c>
      <c r="I57" s="8">
        <f t="shared" si="15"/>
        <v>12603</v>
      </c>
      <c r="J57" s="8">
        <f t="shared" si="15"/>
        <v>12942</v>
      </c>
      <c r="K57" s="8">
        <f t="shared" si="15"/>
        <v>10813</v>
      </c>
      <c r="L57" s="8">
        <f t="shared" si="15"/>
        <v>9336</v>
      </c>
      <c r="M57" s="8">
        <f t="shared" si="15"/>
        <v>7684</v>
      </c>
      <c r="N57" s="8">
        <f t="shared" si="15"/>
        <v>5560</v>
      </c>
      <c r="O57" s="8">
        <f t="shared" si="15"/>
        <v>4402</v>
      </c>
      <c r="P57" s="8">
        <f t="shared" si="15"/>
        <v>2751</v>
      </c>
      <c r="Q57" s="8">
        <f t="shared" si="15"/>
        <v>1540</v>
      </c>
      <c r="R57" s="8">
        <f t="shared" si="15"/>
        <v>1426</v>
      </c>
      <c r="S57" s="33">
        <f t="shared" si="15"/>
        <v>0</v>
      </c>
      <c r="T57" s="33">
        <f t="shared" si="13"/>
        <v>153085</v>
      </c>
    </row>
    <row r="58" spans="1:20" ht="12.75">
      <c r="A58" s="7">
        <v>81</v>
      </c>
      <c r="B58" s="17" t="s">
        <v>225</v>
      </c>
      <c r="C58" s="8">
        <f aca="true" t="shared" si="16" ref="C58:S58">+C33+C8</f>
        <v>67816</v>
      </c>
      <c r="D58" s="8">
        <f t="shared" si="16"/>
        <v>25699</v>
      </c>
      <c r="E58" s="8">
        <f t="shared" si="16"/>
        <v>32039</v>
      </c>
      <c r="F58" s="8">
        <f t="shared" si="16"/>
        <v>33902</v>
      </c>
      <c r="G58" s="8">
        <f t="shared" si="16"/>
        <v>37845</v>
      </c>
      <c r="H58" s="8">
        <f t="shared" si="16"/>
        <v>38896</v>
      </c>
      <c r="I58" s="8">
        <f t="shared" si="16"/>
        <v>37294</v>
      </c>
      <c r="J58" s="8">
        <f t="shared" si="16"/>
        <v>34222</v>
      </c>
      <c r="K58" s="8">
        <f t="shared" si="16"/>
        <v>26588</v>
      </c>
      <c r="L58" s="8">
        <f t="shared" si="16"/>
        <v>20881</v>
      </c>
      <c r="M58" s="8">
        <f t="shared" si="16"/>
        <v>13125</v>
      </c>
      <c r="N58" s="8">
        <f t="shared" si="16"/>
        <v>6214</v>
      </c>
      <c r="O58" s="8">
        <f t="shared" si="16"/>
        <v>2617</v>
      </c>
      <c r="P58" s="8">
        <f t="shared" si="16"/>
        <v>1408</v>
      </c>
      <c r="Q58" s="8">
        <f t="shared" si="16"/>
        <v>683</v>
      </c>
      <c r="R58" s="8">
        <f t="shared" si="16"/>
        <v>592</v>
      </c>
      <c r="S58" s="33">
        <f t="shared" si="16"/>
        <v>0</v>
      </c>
      <c r="T58" s="33">
        <f t="shared" si="13"/>
        <v>379821</v>
      </c>
    </row>
    <row r="59" spans="1:20" ht="12.75">
      <c r="A59" s="7">
        <v>99</v>
      </c>
      <c r="B59" s="17" t="s">
        <v>208</v>
      </c>
      <c r="C59" s="8">
        <f aca="true" t="shared" si="17" ref="C59:S59">+C34+C9</f>
        <v>145748</v>
      </c>
      <c r="D59" s="8">
        <f t="shared" si="17"/>
        <v>48099</v>
      </c>
      <c r="E59" s="8">
        <f t="shared" si="17"/>
        <v>47947</v>
      </c>
      <c r="F59" s="8">
        <f t="shared" si="17"/>
        <v>54568</v>
      </c>
      <c r="G59" s="8">
        <f t="shared" si="17"/>
        <v>64892</v>
      </c>
      <c r="H59" s="8">
        <f t="shared" si="17"/>
        <v>65811</v>
      </c>
      <c r="I59" s="8">
        <f t="shared" si="17"/>
        <v>59328</v>
      </c>
      <c r="J59" s="8">
        <f t="shared" si="17"/>
        <v>55436</v>
      </c>
      <c r="K59" s="8">
        <f t="shared" si="17"/>
        <v>47006</v>
      </c>
      <c r="L59" s="8">
        <f t="shared" si="17"/>
        <v>41850</v>
      </c>
      <c r="M59" s="8">
        <f t="shared" si="17"/>
        <v>30995</v>
      </c>
      <c r="N59" s="8">
        <f t="shared" si="17"/>
        <v>19797</v>
      </c>
      <c r="O59" s="8">
        <f t="shared" si="17"/>
        <v>12839</v>
      </c>
      <c r="P59" s="8">
        <f t="shared" si="17"/>
        <v>7598</v>
      </c>
      <c r="Q59" s="8">
        <f t="shared" si="17"/>
        <v>4004</v>
      </c>
      <c r="R59" s="8">
        <f t="shared" si="17"/>
        <v>3741</v>
      </c>
      <c r="S59" s="33">
        <f t="shared" si="17"/>
        <v>0</v>
      </c>
      <c r="T59" s="33">
        <f t="shared" si="13"/>
        <v>709659</v>
      </c>
    </row>
    <row r="60" spans="1:20" ht="12.75">
      <c r="A60" s="10">
        <v>107</v>
      </c>
      <c r="B60" s="18" t="s">
        <v>209</v>
      </c>
      <c r="C60" s="11">
        <f aca="true" t="shared" si="18" ref="C60:S60">+C35+C10</f>
        <v>128770</v>
      </c>
      <c r="D60" s="11">
        <f t="shared" si="18"/>
        <v>40703</v>
      </c>
      <c r="E60" s="11">
        <f t="shared" si="18"/>
        <v>49728</v>
      </c>
      <c r="F60" s="11">
        <f t="shared" si="18"/>
        <v>75964</v>
      </c>
      <c r="G60" s="11">
        <f t="shared" si="18"/>
        <v>84618</v>
      </c>
      <c r="H60" s="11">
        <f t="shared" si="18"/>
        <v>73111</v>
      </c>
      <c r="I60" s="11">
        <f t="shared" si="18"/>
        <v>58850</v>
      </c>
      <c r="J60" s="11">
        <f t="shared" si="18"/>
        <v>51870</v>
      </c>
      <c r="K60" s="11">
        <f t="shared" si="18"/>
        <v>44893</v>
      </c>
      <c r="L60" s="11">
        <f t="shared" si="18"/>
        <v>41094</v>
      </c>
      <c r="M60" s="11">
        <f t="shared" si="18"/>
        <v>30048</v>
      </c>
      <c r="N60" s="11">
        <f t="shared" si="18"/>
        <v>18237</v>
      </c>
      <c r="O60" s="11">
        <f t="shared" si="18"/>
        <v>10254</v>
      </c>
      <c r="P60" s="11">
        <f t="shared" si="18"/>
        <v>5985</v>
      </c>
      <c r="Q60" s="11">
        <f t="shared" si="18"/>
        <v>3563</v>
      </c>
      <c r="R60" s="11">
        <f t="shared" si="18"/>
        <v>3157</v>
      </c>
      <c r="S60" s="40">
        <f t="shared" si="18"/>
        <v>0</v>
      </c>
      <c r="T60" s="40">
        <f t="shared" si="13"/>
        <v>720845</v>
      </c>
    </row>
    <row r="61" spans="1:20" ht="12.75">
      <c r="A61" s="140" t="s">
        <v>17</v>
      </c>
      <c r="B61" s="141"/>
      <c r="C61" s="19">
        <f>SUM(C55:C60)</f>
        <v>645232</v>
      </c>
      <c r="D61" s="19">
        <f aca="true" t="shared" si="19" ref="D61:S61">SUM(D55:D60)</f>
        <v>200995</v>
      </c>
      <c r="E61" s="19">
        <f t="shared" si="19"/>
        <v>223524</v>
      </c>
      <c r="F61" s="19">
        <f t="shared" si="19"/>
        <v>325954</v>
      </c>
      <c r="G61" s="19">
        <f t="shared" si="19"/>
        <v>370958</v>
      </c>
      <c r="H61" s="19">
        <f t="shared" si="19"/>
        <v>335137</v>
      </c>
      <c r="I61" s="19">
        <f t="shared" si="19"/>
        <v>284264</v>
      </c>
      <c r="J61" s="19">
        <f t="shared" si="19"/>
        <v>251795</v>
      </c>
      <c r="K61" s="19">
        <f t="shared" si="19"/>
        <v>204607</v>
      </c>
      <c r="L61" s="19">
        <f t="shared" si="19"/>
        <v>178901</v>
      </c>
      <c r="M61" s="19">
        <f t="shared" si="19"/>
        <v>131691</v>
      </c>
      <c r="N61" s="19">
        <f t="shared" si="19"/>
        <v>81225</v>
      </c>
      <c r="O61" s="19">
        <f t="shared" si="19"/>
        <v>50494</v>
      </c>
      <c r="P61" s="19">
        <f t="shared" si="19"/>
        <v>30420</v>
      </c>
      <c r="Q61" s="41">
        <f t="shared" si="19"/>
        <v>16357</v>
      </c>
      <c r="R61" s="41">
        <f t="shared" si="19"/>
        <v>13800</v>
      </c>
      <c r="S61" s="42">
        <f t="shared" si="19"/>
        <v>158</v>
      </c>
      <c r="T61" s="43">
        <f>SUM(T55:T60)</f>
        <v>3345512</v>
      </c>
    </row>
    <row r="62" spans="1:20" ht="12.75">
      <c r="A62" s="15">
        <v>62</v>
      </c>
      <c r="B62" s="16" t="s">
        <v>18</v>
      </c>
      <c r="C62" s="5">
        <f aca="true" t="shared" si="20" ref="C62:S62">+C37+C12</f>
        <v>225</v>
      </c>
      <c r="D62" s="5">
        <f t="shared" si="20"/>
        <v>142</v>
      </c>
      <c r="E62" s="5">
        <f t="shared" si="20"/>
        <v>116</v>
      </c>
      <c r="F62" s="5">
        <f t="shared" si="20"/>
        <v>2</v>
      </c>
      <c r="G62" s="5">
        <f t="shared" si="20"/>
        <v>11</v>
      </c>
      <c r="H62" s="5">
        <f t="shared" si="20"/>
        <v>37</v>
      </c>
      <c r="I62" s="5">
        <f t="shared" si="20"/>
        <v>86</v>
      </c>
      <c r="J62" s="5">
        <f t="shared" si="20"/>
        <v>143</v>
      </c>
      <c r="K62" s="5">
        <f t="shared" si="20"/>
        <v>125</v>
      </c>
      <c r="L62" s="5">
        <f t="shared" si="20"/>
        <v>170</v>
      </c>
      <c r="M62" s="5">
        <f t="shared" si="20"/>
        <v>196</v>
      </c>
      <c r="N62" s="5">
        <f t="shared" si="20"/>
        <v>124</v>
      </c>
      <c r="O62" s="5">
        <f t="shared" si="20"/>
        <v>58</v>
      </c>
      <c r="P62" s="5">
        <f t="shared" si="20"/>
        <v>33</v>
      </c>
      <c r="Q62" s="5">
        <f t="shared" si="20"/>
        <v>18</v>
      </c>
      <c r="R62" s="5">
        <f t="shared" si="20"/>
        <v>8</v>
      </c>
      <c r="S62" s="39">
        <f t="shared" si="20"/>
        <v>0</v>
      </c>
      <c r="T62" s="39">
        <f aca="true" t="shared" si="21" ref="T62:T67">SUM(C62:S62)</f>
        <v>1494</v>
      </c>
    </row>
    <row r="63" spans="1:20" ht="12.75">
      <c r="A63" s="7">
        <v>63</v>
      </c>
      <c r="B63" s="17" t="s">
        <v>210</v>
      </c>
      <c r="C63" s="8">
        <f aca="true" t="shared" si="22" ref="C63:S63">+C38+C13</f>
        <v>3125</v>
      </c>
      <c r="D63" s="8">
        <f t="shared" si="22"/>
        <v>1488</v>
      </c>
      <c r="E63" s="8">
        <f t="shared" si="22"/>
        <v>1167</v>
      </c>
      <c r="F63" s="8">
        <f t="shared" si="22"/>
        <v>158</v>
      </c>
      <c r="G63" s="8">
        <f t="shared" si="22"/>
        <v>449</v>
      </c>
      <c r="H63" s="8">
        <f t="shared" si="22"/>
        <v>956</v>
      </c>
      <c r="I63" s="8">
        <f t="shared" si="22"/>
        <v>1272</v>
      </c>
      <c r="J63" s="8">
        <f t="shared" si="22"/>
        <v>1119</v>
      </c>
      <c r="K63" s="8">
        <f t="shared" si="22"/>
        <v>1191</v>
      </c>
      <c r="L63" s="8">
        <f t="shared" si="22"/>
        <v>1544</v>
      </c>
      <c r="M63" s="8">
        <f t="shared" si="22"/>
        <v>2038</v>
      </c>
      <c r="N63" s="8">
        <f t="shared" si="22"/>
        <v>2976</v>
      </c>
      <c r="O63" s="8">
        <f t="shared" si="22"/>
        <v>2614</v>
      </c>
      <c r="P63" s="8">
        <f t="shared" si="22"/>
        <v>1629</v>
      </c>
      <c r="Q63" s="8">
        <f t="shared" si="22"/>
        <v>724</v>
      </c>
      <c r="R63" s="8">
        <f t="shared" si="22"/>
        <v>396</v>
      </c>
      <c r="S63" s="33">
        <f t="shared" si="22"/>
        <v>0</v>
      </c>
      <c r="T63" s="33">
        <f t="shared" si="21"/>
        <v>22846</v>
      </c>
    </row>
    <row r="64" spans="1:20" ht="12.75">
      <c r="A64" s="7">
        <v>65</v>
      </c>
      <c r="B64" s="17" t="s">
        <v>19</v>
      </c>
      <c r="C64" s="8">
        <f aca="true" t="shared" si="23" ref="C64:S64">+C39+C14</f>
        <v>4625</v>
      </c>
      <c r="D64" s="8">
        <f t="shared" si="23"/>
        <v>2426</v>
      </c>
      <c r="E64" s="8">
        <f t="shared" si="23"/>
        <v>2056</v>
      </c>
      <c r="F64" s="8">
        <f t="shared" si="23"/>
        <v>512</v>
      </c>
      <c r="G64" s="8">
        <f t="shared" si="23"/>
        <v>819</v>
      </c>
      <c r="H64" s="8">
        <f t="shared" si="23"/>
        <v>1123</v>
      </c>
      <c r="I64" s="8">
        <f t="shared" si="23"/>
        <v>1432</v>
      </c>
      <c r="J64" s="8">
        <f t="shared" si="23"/>
        <v>1574</v>
      </c>
      <c r="K64" s="8">
        <f t="shared" si="23"/>
        <v>2032</v>
      </c>
      <c r="L64" s="8">
        <f t="shared" si="23"/>
        <v>2764</v>
      </c>
      <c r="M64" s="8">
        <f t="shared" si="23"/>
        <v>2473</v>
      </c>
      <c r="N64" s="8">
        <f t="shared" si="23"/>
        <v>2239</v>
      </c>
      <c r="O64" s="8">
        <f t="shared" si="23"/>
        <v>1561</v>
      </c>
      <c r="P64" s="8">
        <f t="shared" si="23"/>
        <v>673</v>
      </c>
      <c r="Q64" s="8">
        <f t="shared" si="23"/>
        <v>192</v>
      </c>
      <c r="R64" s="8">
        <f t="shared" si="23"/>
        <v>127</v>
      </c>
      <c r="S64" s="33">
        <f t="shared" si="23"/>
        <v>0</v>
      </c>
      <c r="T64" s="33">
        <f t="shared" si="21"/>
        <v>26628</v>
      </c>
    </row>
    <row r="65" spans="1:20" ht="12.75">
      <c r="A65" s="7">
        <v>68</v>
      </c>
      <c r="B65" s="17" t="s">
        <v>20</v>
      </c>
      <c r="C65" s="8">
        <f aca="true" t="shared" si="24" ref="C65:S65">+C40+C15</f>
        <v>1265</v>
      </c>
      <c r="D65" s="8">
        <f t="shared" si="24"/>
        <v>526</v>
      </c>
      <c r="E65" s="8">
        <f t="shared" si="24"/>
        <v>426</v>
      </c>
      <c r="F65" s="8">
        <f t="shared" si="24"/>
        <v>159</v>
      </c>
      <c r="G65" s="8">
        <f t="shared" si="24"/>
        <v>307</v>
      </c>
      <c r="H65" s="8">
        <f t="shared" si="24"/>
        <v>265</v>
      </c>
      <c r="I65" s="8">
        <f t="shared" si="24"/>
        <v>402</v>
      </c>
      <c r="J65" s="8">
        <f t="shared" si="24"/>
        <v>398</v>
      </c>
      <c r="K65" s="8">
        <f t="shared" si="24"/>
        <v>379</v>
      </c>
      <c r="L65" s="8">
        <f t="shared" si="24"/>
        <v>316</v>
      </c>
      <c r="M65" s="8">
        <f t="shared" si="24"/>
        <v>243</v>
      </c>
      <c r="N65" s="8">
        <f t="shared" si="24"/>
        <v>228</v>
      </c>
      <c r="O65" s="8">
        <f t="shared" si="24"/>
        <v>205</v>
      </c>
      <c r="P65" s="8">
        <f t="shared" si="24"/>
        <v>96</v>
      </c>
      <c r="Q65" s="8">
        <f t="shared" si="24"/>
        <v>38</v>
      </c>
      <c r="R65" s="8">
        <f t="shared" si="24"/>
        <v>31</v>
      </c>
      <c r="S65" s="33">
        <f t="shared" si="24"/>
        <v>0</v>
      </c>
      <c r="T65" s="33">
        <f t="shared" si="21"/>
        <v>5284</v>
      </c>
    </row>
    <row r="66" spans="1:20" ht="12.75">
      <c r="A66" s="7">
        <v>76</v>
      </c>
      <c r="B66" s="17" t="s">
        <v>211</v>
      </c>
      <c r="C66" s="8">
        <f aca="true" t="shared" si="25" ref="C66:S66">+C41+C16</f>
        <v>5034</v>
      </c>
      <c r="D66" s="8">
        <f t="shared" si="25"/>
        <v>1786</v>
      </c>
      <c r="E66" s="8">
        <f t="shared" si="25"/>
        <v>1758</v>
      </c>
      <c r="F66" s="8">
        <f t="shared" si="25"/>
        <v>1265</v>
      </c>
      <c r="G66" s="8">
        <f t="shared" si="25"/>
        <v>1368</v>
      </c>
      <c r="H66" s="8">
        <f t="shared" si="25"/>
        <v>2032</v>
      </c>
      <c r="I66" s="8">
        <f t="shared" si="25"/>
        <v>1792</v>
      </c>
      <c r="J66" s="8">
        <f t="shared" si="25"/>
        <v>1572</v>
      </c>
      <c r="K66" s="8">
        <f t="shared" si="25"/>
        <v>1472</v>
      </c>
      <c r="L66" s="8">
        <f t="shared" si="25"/>
        <v>1331</v>
      </c>
      <c r="M66" s="8">
        <f t="shared" si="25"/>
        <v>1182</v>
      </c>
      <c r="N66" s="8">
        <f t="shared" si="25"/>
        <v>1427</v>
      </c>
      <c r="O66" s="8">
        <f t="shared" si="25"/>
        <v>1930</v>
      </c>
      <c r="P66" s="8">
        <f t="shared" si="25"/>
        <v>1431</v>
      </c>
      <c r="Q66" s="8">
        <f t="shared" si="25"/>
        <v>784</v>
      </c>
      <c r="R66" s="8">
        <f t="shared" si="25"/>
        <v>1274</v>
      </c>
      <c r="S66" s="33">
        <f t="shared" si="25"/>
        <v>0</v>
      </c>
      <c r="T66" s="33">
        <f>SUM(C66:S66)</f>
        <v>27438</v>
      </c>
    </row>
    <row r="67" spans="1:20" ht="12.75">
      <c r="A67" s="10">
        <v>94</v>
      </c>
      <c r="B67" s="18" t="s">
        <v>21</v>
      </c>
      <c r="C67" s="11">
        <f aca="true" t="shared" si="26" ref="C67:S67">+C42+C17</f>
        <v>453</v>
      </c>
      <c r="D67" s="11">
        <f t="shared" si="26"/>
        <v>204</v>
      </c>
      <c r="E67" s="11">
        <f t="shared" si="26"/>
        <v>104</v>
      </c>
      <c r="F67" s="11">
        <f t="shared" si="26"/>
        <v>46</v>
      </c>
      <c r="G67" s="11">
        <f t="shared" si="26"/>
        <v>70</v>
      </c>
      <c r="H67" s="11">
        <f t="shared" si="26"/>
        <v>110</v>
      </c>
      <c r="I67" s="11">
        <f t="shared" si="26"/>
        <v>127</v>
      </c>
      <c r="J67" s="11">
        <f t="shared" si="26"/>
        <v>175</v>
      </c>
      <c r="K67" s="11">
        <f t="shared" si="26"/>
        <v>191</v>
      </c>
      <c r="L67" s="11">
        <f t="shared" si="26"/>
        <v>203</v>
      </c>
      <c r="M67" s="11">
        <f t="shared" si="26"/>
        <v>125</v>
      </c>
      <c r="N67" s="11">
        <f t="shared" si="26"/>
        <v>68</v>
      </c>
      <c r="O67" s="11">
        <f t="shared" si="26"/>
        <v>19</v>
      </c>
      <c r="P67" s="11">
        <f t="shared" si="26"/>
        <v>14</v>
      </c>
      <c r="Q67" s="11">
        <f t="shared" si="26"/>
        <v>10</v>
      </c>
      <c r="R67" s="11">
        <f t="shared" si="26"/>
        <v>4</v>
      </c>
      <c r="S67" s="40">
        <f t="shared" si="26"/>
        <v>1</v>
      </c>
      <c r="T67" s="40">
        <f t="shared" si="21"/>
        <v>1924</v>
      </c>
    </row>
    <row r="68" spans="1:20" ht="12.75">
      <c r="A68" s="142" t="s">
        <v>22</v>
      </c>
      <c r="B68" s="143"/>
      <c r="C68" s="21">
        <f>SUM(C62:C67)</f>
        <v>14727</v>
      </c>
      <c r="D68" s="21">
        <f aca="true" t="shared" si="27" ref="D68:S68">SUM(D62:D67)</f>
        <v>6572</v>
      </c>
      <c r="E68" s="21">
        <f t="shared" si="27"/>
        <v>5627</v>
      </c>
      <c r="F68" s="21">
        <f t="shared" si="27"/>
        <v>2142</v>
      </c>
      <c r="G68" s="21">
        <f t="shared" si="27"/>
        <v>3024</v>
      </c>
      <c r="H68" s="21">
        <f t="shared" si="27"/>
        <v>4523</v>
      </c>
      <c r="I68" s="21">
        <f t="shared" si="27"/>
        <v>5111</v>
      </c>
      <c r="J68" s="21">
        <f t="shared" si="27"/>
        <v>4981</v>
      </c>
      <c r="K68" s="21">
        <f t="shared" si="27"/>
        <v>5390</v>
      </c>
      <c r="L68" s="21">
        <f t="shared" si="27"/>
        <v>6328</v>
      </c>
      <c r="M68" s="21">
        <f t="shared" si="27"/>
        <v>6257</v>
      </c>
      <c r="N68" s="21">
        <f t="shared" si="27"/>
        <v>7062</v>
      </c>
      <c r="O68" s="21">
        <f t="shared" si="27"/>
        <v>6387</v>
      </c>
      <c r="P68" s="21">
        <f t="shared" si="27"/>
        <v>3876</v>
      </c>
      <c r="Q68" s="44">
        <f t="shared" si="27"/>
        <v>1766</v>
      </c>
      <c r="R68" s="44">
        <f t="shared" si="27"/>
        <v>1840</v>
      </c>
      <c r="S68" s="45">
        <f t="shared" si="27"/>
        <v>1</v>
      </c>
      <c r="T68" s="46">
        <f>SUM(T62:T67)</f>
        <v>85614</v>
      </c>
    </row>
    <row r="69" spans="1:20" ht="12.75">
      <c r="A69" s="180" t="s">
        <v>23</v>
      </c>
      <c r="B69" s="168"/>
      <c r="C69" s="23">
        <f>+C68+C61</f>
        <v>659959</v>
      </c>
      <c r="D69" s="23">
        <f aca="true" t="shared" si="28" ref="D69:S69">+D68+D61</f>
        <v>207567</v>
      </c>
      <c r="E69" s="23">
        <f t="shared" si="28"/>
        <v>229151</v>
      </c>
      <c r="F69" s="23">
        <f t="shared" si="28"/>
        <v>328096</v>
      </c>
      <c r="G69" s="23">
        <f t="shared" si="28"/>
        <v>373982</v>
      </c>
      <c r="H69" s="23">
        <f t="shared" si="28"/>
        <v>339660</v>
      </c>
      <c r="I69" s="23">
        <f t="shared" si="28"/>
        <v>289375</v>
      </c>
      <c r="J69" s="23">
        <f t="shared" si="28"/>
        <v>256776</v>
      </c>
      <c r="K69" s="23">
        <f t="shared" si="28"/>
        <v>209997</v>
      </c>
      <c r="L69" s="23">
        <f t="shared" si="28"/>
        <v>185229</v>
      </c>
      <c r="M69" s="23">
        <f t="shared" si="28"/>
        <v>137948</v>
      </c>
      <c r="N69" s="23">
        <f t="shared" si="28"/>
        <v>88287</v>
      </c>
      <c r="O69" s="23">
        <f t="shared" si="28"/>
        <v>56881</v>
      </c>
      <c r="P69" s="23">
        <f t="shared" si="28"/>
        <v>34296</v>
      </c>
      <c r="Q69" s="47">
        <f t="shared" si="28"/>
        <v>18123</v>
      </c>
      <c r="R69" s="47">
        <f t="shared" si="28"/>
        <v>15640</v>
      </c>
      <c r="S69" s="48">
        <f t="shared" si="28"/>
        <v>159</v>
      </c>
      <c r="T69" s="49">
        <f>+T68+T61</f>
        <v>3431126</v>
      </c>
    </row>
    <row r="70" spans="1:20" ht="12.75">
      <c r="A70" s="147" t="s">
        <v>34</v>
      </c>
      <c r="B70" s="148"/>
      <c r="C70" s="25">
        <f>+C69/$T$69</f>
        <v>0.1923447288149721</v>
      </c>
      <c r="D70" s="25">
        <f aca="true" t="shared" si="29" ref="D70:T70">+D69/$T$69</f>
        <v>0.060495300959510084</v>
      </c>
      <c r="E70" s="25">
        <f t="shared" si="29"/>
        <v>0.06678594723714605</v>
      </c>
      <c r="F70" s="25">
        <f t="shared" si="29"/>
        <v>0.09562341925070662</v>
      </c>
      <c r="G70" s="25">
        <f t="shared" si="29"/>
        <v>0.10899687158093291</v>
      </c>
      <c r="H70" s="25">
        <f t="shared" si="29"/>
        <v>0.09899374141316873</v>
      </c>
      <c r="I70" s="25">
        <f t="shared" si="29"/>
        <v>0.08433820267748839</v>
      </c>
      <c r="J70" s="25">
        <f t="shared" si="29"/>
        <v>0.07483724001974862</v>
      </c>
      <c r="K70" s="25">
        <f t="shared" si="29"/>
        <v>0.06120352327486662</v>
      </c>
      <c r="L70" s="25">
        <f t="shared" si="29"/>
        <v>0.05398490174945484</v>
      </c>
      <c r="M70" s="25">
        <f t="shared" si="29"/>
        <v>0.04020487734930166</v>
      </c>
      <c r="N70" s="25">
        <f t="shared" si="29"/>
        <v>0.02573120310941656</v>
      </c>
      <c r="O70" s="25">
        <f t="shared" si="29"/>
        <v>0.01657793972008023</v>
      </c>
      <c r="P70" s="25">
        <f t="shared" si="29"/>
        <v>0.009995552480439367</v>
      </c>
      <c r="Q70" s="50">
        <f t="shared" si="29"/>
        <v>0.005281939514899773</v>
      </c>
      <c r="R70" s="50">
        <f t="shared" si="29"/>
        <v>0.004558270375381143</v>
      </c>
      <c r="S70" s="50">
        <f t="shared" si="29"/>
        <v>4.634047248629167E-05</v>
      </c>
      <c r="T70" s="26">
        <f t="shared" si="29"/>
        <v>1</v>
      </c>
    </row>
    <row r="71" spans="1:20" ht="12.75">
      <c r="A71" s="149" t="s">
        <v>207</v>
      </c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1"/>
    </row>
    <row r="72" spans="1:20" ht="12.75">
      <c r="A72" s="202" t="s">
        <v>231</v>
      </c>
      <c r="B72" s="203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4"/>
    </row>
    <row r="73" spans="1:20" ht="12.75">
      <c r="A73" s="197"/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4"/>
    </row>
    <row r="77" spans="2:3" ht="12.75">
      <c r="B77" s="70" t="s">
        <v>161</v>
      </c>
      <c r="C77" s="51"/>
    </row>
  </sheetData>
  <sheetProtection/>
  <mergeCells count="39">
    <mergeCell ref="A72:T72"/>
    <mergeCell ref="A73:T73"/>
    <mergeCell ref="A47:T47"/>
    <mergeCell ref="A48:T48"/>
    <mergeCell ref="A51:T51"/>
    <mergeCell ref="A52:T52"/>
    <mergeCell ref="A53:A54"/>
    <mergeCell ref="B53:B54"/>
    <mergeCell ref="A70:B70"/>
    <mergeCell ref="A71:T71"/>
    <mergeCell ref="A68:B68"/>
    <mergeCell ref="A69:B69"/>
    <mergeCell ref="A61:B61"/>
    <mergeCell ref="A36:B36"/>
    <mergeCell ref="A1:T1"/>
    <mergeCell ref="A2:T2"/>
    <mergeCell ref="A3:A4"/>
    <mergeCell ref="B3:B4"/>
    <mergeCell ref="C3:S3"/>
    <mergeCell ref="A28:A29"/>
    <mergeCell ref="C53:S53"/>
    <mergeCell ref="T53:T54"/>
    <mergeCell ref="A27:T27"/>
    <mergeCell ref="A11:B11"/>
    <mergeCell ref="A20:B20"/>
    <mergeCell ref="A22:T22"/>
    <mergeCell ref="A45:B45"/>
    <mergeCell ref="B28:B29"/>
    <mergeCell ref="C28:S28"/>
    <mergeCell ref="T28:T29"/>
    <mergeCell ref="T3:T4"/>
    <mergeCell ref="A19:B19"/>
    <mergeCell ref="A26:T26"/>
    <mergeCell ref="A18:B18"/>
    <mergeCell ref="A21:T21"/>
    <mergeCell ref="A46:T46"/>
    <mergeCell ref="A23:T23"/>
    <mergeCell ref="A43:B43"/>
    <mergeCell ref="A44:B44"/>
  </mergeCells>
  <hyperlinks>
    <hyperlink ref="V1" location="Indice!A2" display="Volver"/>
    <hyperlink ref="B77" location="Indice!A2" display="Volver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74"/>
  <sheetViews>
    <sheetView showGridLines="0" zoomScalePageLayoutView="0" workbookViewId="0" topLeftCell="A1">
      <selection activeCell="A1" sqref="A1:S1"/>
    </sheetView>
  </sheetViews>
  <sheetFormatPr defaultColWidth="11.421875" defaultRowHeight="12.75"/>
  <cols>
    <col min="1" max="1" width="5.8515625" style="3" customWidth="1"/>
    <col min="2" max="2" width="38.57421875" style="3" bestFit="1" customWidth="1"/>
    <col min="3" max="18" width="11.8515625" style="3" customWidth="1"/>
    <col min="19" max="19" width="15.7109375" style="3" customWidth="1"/>
    <col min="20" max="16384" width="11.421875" style="3" customWidth="1"/>
  </cols>
  <sheetData>
    <row r="1" spans="1:21" ht="12.75">
      <c r="A1" s="130" t="s">
        <v>143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2"/>
      <c r="U1" s="70" t="s">
        <v>161</v>
      </c>
    </row>
    <row r="2" spans="1:19" ht="13.5" customHeight="1">
      <c r="A2" s="135" t="s">
        <v>251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7"/>
    </row>
    <row r="3" spans="1:19" ht="13.5" customHeight="1">
      <c r="A3" s="133" t="s">
        <v>0</v>
      </c>
      <c r="B3" s="187" t="s">
        <v>1</v>
      </c>
      <c r="C3" s="166" t="s">
        <v>52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38" t="s">
        <v>33</v>
      </c>
    </row>
    <row r="4" spans="1:19" ht="12.75">
      <c r="A4" s="186"/>
      <c r="B4" s="188"/>
      <c r="C4" s="75" t="s">
        <v>165</v>
      </c>
      <c r="D4" s="75" t="s">
        <v>166</v>
      </c>
      <c r="E4" s="72" t="s">
        <v>53</v>
      </c>
      <c r="F4" s="72" t="s">
        <v>54</v>
      </c>
      <c r="G4" s="72" t="s">
        <v>55</v>
      </c>
      <c r="H4" s="72" t="s">
        <v>56</v>
      </c>
      <c r="I4" s="72" t="s">
        <v>57</v>
      </c>
      <c r="J4" s="72" t="s">
        <v>58</v>
      </c>
      <c r="K4" s="72" t="s">
        <v>59</v>
      </c>
      <c r="L4" s="72" t="s">
        <v>60</v>
      </c>
      <c r="M4" s="72" t="s">
        <v>61</v>
      </c>
      <c r="N4" s="72" t="s">
        <v>62</v>
      </c>
      <c r="O4" s="72" t="s">
        <v>63</v>
      </c>
      <c r="P4" s="72" t="s">
        <v>64</v>
      </c>
      <c r="Q4" s="82" t="s">
        <v>65</v>
      </c>
      <c r="R4" s="79" t="s">
        <v>66</v>
      </c>
      <c r="S4" s="139"/>
    </row>
    <row r="5" spans="1:19" ht="12.75">
      <c r="A5" s="15">
        <v>67</v>
      </c>
      <c r="B5" s="16" t="s">
        <v>15</v>
      </c>
      <c r="C5" s="5">
        <v>20</v>
      </c>
      <c r="D5" s="5">
        <v>202</v>
      </c>
      <c r="E5" s="5">
        <v>5697</v>
      </c>
      <c r="F5" s="5">
        <v>34099</v>
      </c>
      <c r="G5" s="5">
        <v>42974</v>
      </c>
      <c r="H5" s="5">
        <v>35091</v>
      </c>
      <c r="I5" s="5">
        <v>27097</v>
      </c>
      <c r="J5" s="5">
        <v>21413</v>
      </c>
      <c r="K5" s="5">
        <v>15470</v>
      </c>
      <c r="L5" s="5">
        <v>12681</v>
      </c>
      <c r="M5" s="5">
        <v>9653</v>
      </c>
      <c r="N5" s="5">
        <v>6589</v>
      </c>
      <c r="O5" s="5">
        <v>4608</v>
      </c>
      <c r="P5" s="5">
        <v>2978</v>
      </c>
      <c r="Q5" s="5">
        <v>1555</v>
      </c>
      <c r="R5" s="5">
        <v>1007</v>
      </c>
      <c r="S5" s="39">
        <f aca="true" t="shared" si="0" ref="S5:S10">SUM(C5:R5)</f>
        <v>221134</v>
      </c>
    </row>
    <row r="6" spans="1:19" ht="12.75">
      <c r="A6" s="7">
        <v>78</v>
      </c>
      <c r="B6" s="17" t="s">
        <v>162</v>
      </c>
      <c r="C6" s="8">
        <v>15</v>
      </c>
      <c r="D6" s="8">
        <v>375</v>
      </c>
      <c r="E6" s="8">
        <v>8662</v>
      </c>
      <c r="F6" s="8">
        <v>36253</v>
      </c>
      <c r="G6" s="8">
        <v>48441</v>
      </c>
      <c r="H6" s="8">
        <v>41646</v>
      </c>
      <c r="I6" s="8">
        <v>32891</v>
      </c>
      <c r="J6" s="8">
        <v>27528</v>
      </c>
      <c r="K6" s="8">
        <v>21378</v>
      </c>
      <c r="L6" s="8">
        <v>18051</v>
      </c>
      <c r="M6" s="8">
        <v>12832</v>
      </c>
      <c r="N6" s="8">
        <v>7933</v>
      </c>
      <c r="O6" s="8">
        <v>4749</v>
      </c>
      <c r="P6" s="8">
        <v>2622</v>
      </c>
      <c r="Q6" s="8">
        <v>1207</v>
      </c>
      <c r="R6" s="8">
        <v>890</v>
      </c>
      <c r="S6" s="33">
        <f t="shared" si="0"/>
        <v>265473</v>
      </c>
    </row>
    <row r="7" spans="1:19" ht="12.75">
      <c r="A7" s="7">
        <v>80</v>
      </c>
      <c r="B7" s="17" t="s">
        <v>16</v>
      </c>
      <c r="C7" s="8">
        <v>34</v>
      </c>
      <c r="D7" s="8">
        <v>60</v>
      </c>
      <c r="E7" s="8">
        <v>420</v>
      </c>
      <c r="F7" s="8">
        <v>2411</v>
      </c>
      <c r="G7" s="8">
        <v>4825</v>
      </c>
      <c r="H7" s="8">
        <v>6569</v>
      </c>
      <c r="I7" s="8">
        <v>6792</v>
      </c>
      <c r="J7" s="8">
        <v>6705</v>
      </c>
      <c r="K7" s="8">
        <v>5674</v>
      </c>
      <c r="L7" s="8">
        <v>4669</v>
      </c>
      <c r="M7" s="8">
        <v>3707</v>
      </c>
      <c r="N7" s="8">
        <v>2606</v>
      </c>
      <c r="O7" s="8">
        <v>2014</v>
      </c>
      <c r="P7" s="8">
        <v>1260</v>
      </c>
      <c r="Q7" s="8">
        <v>667</v>
      </c>
      <c r="R7" s="8">
        <v>540</v>
      </c>
      <c r="S7" s="33">
        <f t="shared" si="0"/>
        <v>48953</v>
      </c>
    </row>
    <row r="8" spans="1:19" ht="12.75">
      <c r="A8" s="7">
        <v>81</v>
      </c>
      <c r="B8" s="17" t="s">
        <v>225</v>
      </c>
      <c r="C8" s="8">
        <v>78</v>
      </c>
      <c r="D8" s="8">
        <v>727</v>
      </c>
      <c r="E8" s="8">
        <v>10041</v>
      </c>
      <c r="F8" s="8">
        <v>20411</v>
      </c>
      <c r="G8" s="8">
        <v>25691</v>
      </c>
      <c r="H8" s="8">
        <v>23858</v>
      </c>
      <c r="I8" s="8">
        <v>21398</v>
      </c>
      <c r="J8" s="8">
        <v>19179</v>
      </c>
      <c r="K8" s="8">
        <v>14823</v>
      </c>
      <c r="L8" s="8">
        <v>10816</v>
      </c>
      <c r="M8" s="8">
        <v>6463</v>
      </c>
      <c r="N8" s="8">
        <v>3097</v>
      </c>
      <c r="O8" s="8">
        <v>1302</v>
      </c>
      <c r="P8" s="8">
        <v>674</v>
      </c>
      <c r="Q8" s="8">
        <v>342</v>
      </c>
      <c r="R8" s="8">
        <v>237</v>
      </c>
      <c r="S8" s="33">
        <f t="shared" si="0"/>
        <v>159137</v>
      </c>
    </row>
    <row r="9" spans="1:19" ht="12.75">
      <c r="A9" s="7">
        <v>99</v>
      </c>
      <c r="B9" s="17" t="s">
        <v>208</v>
      </c>
      <c r="C9" s="8">
        <v>165</v>
      </c>
      <c r="D9" s="8">
        <v>347</v>
      </c>
      <c r="E9" s="8">
        <v>4821</v>
      </c>
      <c r="F9" s="8">
        <v>23283</v>
      </c>
      <c r="G9" s="8">
        <v>38433</v>
      </c>
      <c r="H9" s="8">
        <v>41214</v>
      </c>
      <c r="I9" s="8">
        <v>35582</v>
      </c>
      <c r="J9" s="8">
        <v>31571</v>
      </c>
      <c r="K9" s="8">
        <v>25369</v>
      </c>
      <c r="L9" s="8">
        <v>21438</v>
      </c>
      <c r="M9" s="8">
        <v>15259</v>
      </c>
      <c r="N9" s="8">
        <v>9594</v>
      </c>
      <c r="O9" s="8">
        <v>5967</v>
      </c>
      <c r="P9" s="8">
        <v>3270</v>
      </c>
      <c r="Q9" s="8">
        <v>1631</v>
      </c>
      <c r="R9" s="8">
        <v>1352</v>
      </c>
      <c r="S9" s="33">
        <f t="shared" si="0"/>
        <v>259296</v>
      </c>
    </row>
    <row r="10" spans="1:19" ht="12.75">
      <c r="A10" s="10">
        <v>107</v>
      </c>
      <c r="B10" s="18" t="s">
        <v>209</v>
      </c>
      <c r="C10" s="11">
        <v>14</v>
      </c>
      <c r="D10" s="11">
        <v>589</v>
      </c>
      <c r="E10" s="11">
        <v>12537</v>
      </c>
      <c r="F10" s="11">
        <v>40787</v>
      </c>
      <c r="G10" s="11">
        <v>50199</v>
      </c>
      <c r="H10" s="11">
        <v>42651</v>
      </c>
      <c r="I10" s="11">
        <v>34015</v>
      </c>
      <c r="J10" s="11">
        <v>30111</v>
      </c>
      <c r="K10" s="11">
        <v>25810</v>
      </c>
      <c r="L10" s="11">
        <v>22774</v>
      </c>
      <c r="M10" s="11">
        <v>16430</v>
      </c>
      <c r="N10" s="11">
        <v>10123</v>
      </c>
      <c r="O10" s="11">
        <v>5517</v>
      </c>
      <c r="P10" s="11">
        <v>2979</v>
      </c>
      <c r="Q10" s="11">
        <v>1616</v>
      </c>
      <c r="R10" s="11">
        <v>1328</v>
      </c>
      <c r="S10" s="40">
        <f t="shared" si="0"/>
        <v>297480</v>
      </c>
    </row>
    <row r="11" spans="1:19" ht="12.75" customHeight="1">
      <c r="A11" s="140" t="s">
        <v>17</v>
      </c>
      <c r="B11" s="141"/>
      <c r="C11" s="19">
        <f>SUM(C5:C10)</f>
        <v>326</v>
      </c>
      <c r="D11" s="19">
        <f aca="true" t="shared" si="1" ref="D11:S11">SUM(D5:D10)</f>
        <v>2300</v>
      </c>
      <c r="E11" s="19">
        <f t="shared" si="1"/>
        <v>42178</v>
      </c>
      <c r="F11" s="19">
        <f t="shared" si="1"/>
        <v>157244</v>
      </c>
      <c r="G11" s="19">
        <f t="shared" si="1"/>
        <v>210563</v>
      </c>
      <c r="H11" s="19">
        <f t="shared" si="1"/>
        <v>191029</v>
      </c>
      <c r="I11" s="19">
        <f t="shared" si="1"/>
        <v>157775</v>
      </c>
      <c r="J11" s="19">
        <f t="shared" si="1"/>
        <v>136507</v>
      </c>
      <c r="K11" s="19">
        <f t="shared" si="1"/>
        <v>108524</v>
      </c>
      <c r="L11" s="19">
        <f t="shared" si="1"/>
        <v>90429</v>
      </c>
      <c r="M11" s="19">
        <f t="shared" si="1"/>
        <v>64344</v>
      </c>
      <c r="N11" s="19">
        <f t="shared" si="1"/>
        <v>39942</v>
      </c>
      <c r="O11" s="19">
        <f t="shared" si="1"/>
        <v>24157</v>
      </c>
      <c r="P11" s="19">
        <f t="shared" si="1"/>
        <v>13783</v>
      </c>
      <c r="Q11" s="41">
        <f t="shared" si="1"/>
        <v>7018</v>
      </c>
      <c r="R11" s="41">
        <f t="shared" si="1"/>
        <v>5354</v>
      </c>
      <c r="S11" s="43">
        <f t="shared" si="1"/>
        <v>1251473</v>
      </c>
    </row>
    <row r="12" spans="1:19" ht="12.75">
      <c r="A12" s="15">
        <v>62</v>
      </c>
      <c r="B12" s="16" t="s">
        <v>18</v>
      </c>
      <c r="C12" s="5"/>
      <c r="D12" s="5"/>
      <c r="E12" s="5"/>
      <c r="F12" s="5"/>
      <c r="G12" s="5">
        <v>1</v>
      </c>
      <c r="H12" s="5">
        <v>15</v>
      </c>
      <c r="I12" s="5">
        <v>49</v>
      </c>
      <c r="J12" s="5">
        <v>81</v>
      </c>
      <c r="K12" s="5">
        <v>61</v>
      </c>
      <c r="L12" s="5">
        <v>87</v>
      </c>
      <c r="M12" s="5">
        <v>116</v>
      </c>
      <c r="N12" s="5">
        <v>69</v>
      </c>
      <c r="O12" s="5">
        <v>33</v>
      </c>
      <c r="P12" s="5">
        <v>17</v>
      </c>
      <c r="Q12" s="5">
        <v>9</v>
      </c>
      <c r="R12" s="5">
        <v>4</v>
      </c>
      <c r="S12" s="39">
        <f aca="true" t="shared" si="2" ref="S12:S17">SUM(C12:R12)</f>
        <v>542</v>
      </c>
    </row>
    <row r="13" spans="1:19" ht="12.75">
      <c r="A13" s="7">
        <v>63</v>
      </c>
      <c r="B13" s="17" t="s">
        <v>210</v>
      </c>
      <c r="C13" s="8">
        <v>16</v>
      </c>
      <c r="D13" s="8">
        <v>13</v>
      </c>
      <c r="E13" s="8">
        <v>20</v>
      </c>
      <c r="F13" s="8">
        <v>52</v>
      </c>
      <c r="G13" s="8">
        <v>189</v>
      </c>
      <c r="H13" s="8">
        <v>471</v>
      </c>
      <c r="I13" s="8">
        <v>702</v>
      </c>
      <c r="J13" s="8">
        <v>547</v>
      </c>
      <c r="K13" s="8">
        <v>561</v>
      </c>
      <c r="L13" s="8">
        <v>720</v>
      </c>
      <c r="M13" s="8">
        <v>842</v>
      </c>
      <c r="N13" s="8">
        <v>1500</v>
      </c>
      <c r="O13" s="8">
        <v>1426</v>
      </c>
      <c r="P13" s="8">
        <v>901</v>
      </c>
      <c r="Q13" s="8">
        <v>382</v>
      </c>
      <c r="R13" s="8">
        <v>148</v>
      </c>
      <c r="S13" s="33">
        <f t="shared" si="2"/>
        <v>8490</v>
      </c>
    </row>
    <row r="14" spans="1:19" ht="12.75">
      <c r="A14" s="7">
        <v>65</v>
      </c>
      <c r="B14" s="17" t="s">
        <v>19</v>
      </c>
      <c r="C14" s="8">
        <v>37</v>
      </c>
      <c r="D14" s="8">
        <v>16</v>
      </c>
      <c r="E14" s="8">
        <v>17</v>
      </c>
      <c r="F14" s="8">
        <v>223</v>
      </c>
      <c r="G14" s="8">
        <v>395</v>
      </c>
      <c r="H14" s="8">
        <v>514</v>
      </c>
      <c r="I14" s="8">
        <v>695</v>
      </c>
      <c r="J14" s="8">
        <v>759</v>
      </c>
      <c r="K14" s="8">
        <v>987</v>
      </c>
      <c r="L14" s="8">
        <v>1415</v>
      </c>
      <c r="M14" s="8">
        <v>1297</v>
      </c>
      <c r="N14" s="8">
        <v>1178</v>
      </c>
      <c r="O14" s="8">
        <v>861</v>
      </c>
      <c r="P14" s="8">
        <v>378</v>
      </c>
      <c r="Q14" s="8">
        <v>103</v>
      </c>
      <c r="R14" s="8">
        <v>29</v>
      </c>
      <c r="S14" s="33">
        <f t="shared" si="2"/>
        <v>8904</v>
      </c>
    </row>
    <row r="15" spans="1:19" ht="12.75">
      <c r="A15" s="7">
        <v>68</v>
      </c>
      <c r="B15" s="17" t="s">
        <v>20</v>
      </c>
      <c r="C15" s="8"/>
      <c r="D15" s="8"/>
      <c r="E15" s="8">
        <v>1</v>
      </c>
      <c r="F15" s="8">
        <v>87</v>
      </c>
      <c r="G15" s="8">
        <v>183</v>
      </c>
      <c r="H15" s="8">
        <v>121</v>
      </c>
      <c r="I15" s="8">
        <v>203</v>
      </c>
      <c r="J15" s="8">
        <v>221</v>
      </c>
      <c r="K15" s="8">
        <v>205</v>
      </c>
      <c r="L15" s="8">
        <v>175</v>
      </c>
      <c r="M15" s="8">
        <v>121</v>
      </c>
      <c r="N15" s="8">
        <v>130</v>
      </c>
      <c r="O15" s="8">
        <v>110</v>
      </c>
      <c r="P15" s="8">
        <v>63</v>
      </c>
      <c r="Q15" s="8">
        <v>15</v>
      </c>
      <c r="R15" s="8">
        <v>9</v>
      </c>
      <c r="S15" s="33">
        <f t="shared" si="2"/>
        <v>1644</v>
      </c>
    </row>
    <row r="16" spans="1:19" ht="12.75">
      <c r="A16" s="7">
        <v>76</v>
      </c>
      <c r="B16" s="17" t="s">
        <v>211</v>
      </c>
      <c r="C16" s="8">
        <v>3</v>
      </c>
      <c r="D16" s="8">
        <v>3</v>
      </c>
      <c r="E16" s="8">
        <v>36</v>
      </c>
      <c r="F16" s="8">
        <v>286</v>
      </c>
      <c r="G16" s="8">
        <v>495</v>
      </c>
      <c r="H16" s="8">
        <v>759</v>
      </c>
      <c r="I16" s="8">
        <v>694</v>
      </c>
      <c r="J16" s="8">
        <v>650</v>
      </c>
      <c r="K16" s="8">
        <v>653</v>
      </c>
      <c r="L16" s="8">
        <v>588</v>
      </c>
      <c r="M16" s="8">
        <v>501</v>
      </c>
      <c r="N16" s="8">
        <v>541</v>
      </c>
      <c r="O16" s="8">
        <v>884</v>
      </c>
      <c r="P16" s="8">
        <v>696</v>
      </c>
      <c r="Q16" s="8">
        <v>275</v>
      </c>
      <c r="R16" s="8">
        <v>390</v>
      </c>
      <c r="S16" s="33">
        <f t="shared" si="2"/>
        <v>7454</v>
      </c>
    </row>
    <row r="17" spans="1:19" ht="12.75">
      <c r="A17" s="10">
        <v>94</v>
      </c>
      <c r="B17" s="18" t="s">
        <v>21</v>
      </c>
      <c r="C17" s="11">
        <v>1</v>
      </c>
      <c r="D17" s="11"/>
      <c r="E17" s="11">
        <v>3</v>
      </c>
      <c r="F17" s="11">
        <v>18</v>
      </c>
      <c r="G17" s="11">
        <v>43</v>
      </c>
      <c r="H17" s="11">
        <v>65</v>
      </c>
      <c r="I17" s="11">
        <v>69</v>
      </c>
      <c r="J17" s="11">
        <v>101</v>
      </c>
      <c r="K17" s="11">
        <v>109</v>
      </c>
      <c r="L17" s="11">
        <v>111</v>
      </c>
      <c r="M17" s="11">
        <v>87</v>
      </c>
      <c r="N17" s="11">
        <v>41</v>
      </c>
      <c r="O17" s="11">
        <v>8</v>
      </c>
      <c r="P17" s="11">
        <v>8</v>
      </c>
      <c r="Q17" s="11">
        <v>5</v>
      </c>
      <c r="R17" s="11">
        <v>1</v>
      </c>
      <c r="S17" s="40">
        <f t="shared" si="2"/>
        <v>670</v>
      </c>
    </row>
    <row r="18" spans="1:19" ht="12.75" customHeight="1">
      <c r="A18" s="142" t="s">
        <v>22</v>
      </c>
      <c r="B18" s="143"/>
      <c r="C18" s="21">
        <f>SUM(C12:C17)</f>
        <v>57</v>
      </c>
      <c r="D18" s="21">
        <f aca="true" t="shared" si="3" ref="D18:S18">SUM(D12:D17)</f>
        <v>32</v>
      </c>
      <c r="E18" s="21">
        <f t="shared" si="3"/>
        <v>77</v>
      </c>
      <c r="F18" s="21">
        <f t="shared" si="3"/>
        <v>666</v>
      </c>
      <c r="G18" s="21">
        <f t="shared" si="3"/>
        <v>1306</v>
      </c>
      <c r="H18" s="21">
        <f t="shared" si="3"/>
        <v>1945</v>
      </c>
      <c r="I18" s="21">
        <f t="shared" si="3"/>
        <v>2412</v>
      </c>
      <c r="J18" s="21">
        <f t="shared" si="3"/>
        <v>2359</v>
      </c>
      <c r="K18" s="21">
        <f t="shared" si="3"/>
        <v>2576</v>
      </c>
      <c r="L18" s="21">
        <f t="shared" si="3"/>
        <v>3096</v>
      </c>
      <c r="M18" s="21">
        <f t="shared" si="3"/>
        <v>2964</v>
      </c>
      <c r="N18" s="21">
        <f t="shared" si="3"/>
        <v>3459</v>
      </c>
      <c r="O18" s="21">
        <f t="shared" si="3"/>
        <v>3322</v>
      </c>
      <c r="P18" s="21">
        <f t="shared" si="3"/>
        <v>2063</v>
      </c>
      <c r="Q18" s="44">
        <f t="shared" si="3"/>
        <v>789</v>
      </c>
      <c r="R18" s="44">
        <f t="shared" si="3"/>
        <v>581</v>
      </c>
      <c r="S18" s="46">
        <f t="shared" si="3"/>
        <v>27704</v>
      </c>
    </row>
    <row r="19" spans="1:19" ht="12.75" customHeight="1">
      <c r="A19" s="180" t="s">
        <v>23</v>
      </c>
      <c r="B19" s="168"/>
      <c r="C19" s="23">
        <f>+C18+C11</f>
        <v>383</v>
      </c>
      <c r="D19" s="23">
        <f aca="true" t="shared" si="4" ref="D19:S19">+D18+D11</f>
        <v>2332</v>
      </c>
      <c r="E19" s="23">
        <f t="shared" si="4"/>
        <v>42255</v>
      </c>
      <c r="F19" s="23">
        <f t="shared" si="4"/>
        <v>157910</v>
      </c>
      <c r="G19" s="23">
        <f t="shared" si="4"/>
        <v>211869</v>
      </c>
      <c r="H19" s="23">
        <f t="shared" si="4"/>
        <v>192974</v>
      </c>
      <c r="I19" s="23">
        <f t="shared" si="4"/>
        <v>160187</v>
      </c>
      <c r="J19" s="23">
        <f t="shared" si="4"/>
        <v>138866</v>
      </c>
      <c r="K19" s="23">
        <f t="shared" si="4"/>
        <v>111100</v>
      </c>
      <c r="L19" s="23">
        <f t="shared" si="4"/>
        <v>93525</v>
      </c>
      <c r="M19" s="23">
        <f t="shared" si="4"/>
        <v>67308</v>
      </c>
      <c r="N19" s="23">
        <f t="shared" si="4"/>
        <v>43401</v>
      </c>
      <c r="O19" s="23">
        <f t="shared" si="4"/>
        <v>27479</v>
      </c>
      <c r="P19" s="23">
        <f t="shared" si="4"/>
        <v>15846</v>
      </c>
      <c r="Q19" s="47">
        <f t="shared" si="4"/>
        <v>7807</v>
      </c>
      <c r="R19" s="47">
        <f t="shared" si="4"/>
        <v>5935</v>
      </c>
      <c r="S19" s="49">
        <f t="shared" si="4"/>
        <v>1279177</v>
      </c>
    </row>
    <row r="20" spans="1:19" ht="12.75" customHeight="1">
      <c r="A20" s="147" t="s">
        <v>34</v>
      </c>
      <c r="B20" s="148"/>
      <c r="C20" s="25">
        <f>+C19/$S$19</f>
        <v>0.0002994112620849187</v>
      </c>
      <c r="D20" s="25">
        <f aca="true" t="shared" si="5" ref="D20:S20">+D19/$S$19</f>
        <v>0.0018230471623551705</v>
      </c>
      <c r="E20" s="25">
        <f t="shared" si="5"/>
        <v>0.03303295790965598</v>
      </c>
      <c r="F20" s="25">
        <f t="shared" si="5"/>
        <v>0.1234465597802337</v>
      </c>
      <c r="G20" s="25">
        <f t="shared" si="5"/>
        <v>0.16562915061793637</v>
      </c>
      <c r="H20" s="25">
        <f t="shared" si="5"/>
        <v>0.15085793443753287</v>
      </c>
      <c r="I20" s="25">
        <f t="shared" si="5"/>
        <v>0.1252266105472503</v>
      </c>
      <c r="J20" s="25">
        <f t="shared" si="5"/>
        <v>0.10855886245609482</v>
      </c>
      <c r="K20" s="25">
        <f t="shared" si="5"/>
        <v>0.08685271858390199</v>
      </c>
      <c r="L20" s="25">
        <f t="shared" si="5"/>
        <v>0.07311341589162407</v>
      </c>
      <c r="M20" s="25">
        <f t="shared" si="5"/>
        <v>0.05261820686269375</v>
      </c>
      <c r="N20" s="25">
        <f t="shared" si="5"/>
        <v>0.03392884643798317</v>
      </c>
      <c r="O20" s="25">
        <f t="shared" si="5"/>
        <v>0.021481780863789764</v>
      </c>
      <c r="P20" s="25">
        <f t="shared" si="5"/>
        <v>0.012387652373361936</v>
      </c>
      <c r="Q20" s="50">
        <f t="shared" si="5"/>
        <v>0.006103142880148721</v>
      </c>
      <c r="R20" s="50">
        <f t="shared" si="5"/>
        <v>0.00463970193335246</v>
      </c>
      <c r="S20" s="26">
        <f t="shared" si="5"/>
        <v>1</v>
      </c>
    </row>
    <row r="21" spans="1:19" ht="12.75" customHeight="1">
      <c r="A21" s="198" t="s">
        <v>207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200"/>
    </row>
    <row r="22" spans="1:19" ht="12.75">
      <c r="A22" s="197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4"/>
    </row>
    <row r="25" spans="1:19" ht="12.75">
      <c r="A25" s="130" t="s">
        <v>144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2"/>
    </row>
    <row r="26" spans="1:19" ht="12.75">
      <c r="A26" s="135" t="s">
        <v>252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7"/>
    </row>
    <row r="27" spans="1:19" ht="12.75" customHeight="1">
      <c r="A27" s="133" t="s">
        <v>0</v>
      </c>
      <c r="B27" s="187" t="s">
        <v>1</v>
      </c>
      <c r="C27" s="166" t="s">
        <v>52</v>
      </c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38" t="s">
        <v>33</v>
      </c>
    </row>
    <row r="28" spans="1:19" ht="12.75">
      <c r="A28" s="186"/>
      <c r="B28" s="188"/>
      <c r="C28" s="75" t="s">
        <v>165</v>
      </c>
      <c r="D28" s="75" t="s">
        <v>166</v>
      </c>
      <c r="E28" s="72" t="s">
        <v>53</v>
      </c>
      <c r="F28" s="72" t="s">
        <v>54</v>
      </c>
      <c r="G28" s="72" t="s">
        <v>55</v>
      </c>
      <c r="H28" s="72" t="s">
        <v>56</v>
      </c>
      <c r="I28" s="72" t="s">
        <v>57</v>
      </c>
      <c r="J28" s="72" t="s">
        <v>58</v>
      </c>
      <c r="K28" s="72" t="s">
        <v>59</v>
      </c>
      <c r="L28" s="72" t="s">
        <v>60</v>
      </c>
      <c r="M28" s="72" t="s">
        <v>61</v>
      </c>
      <c r="N28" s="72" t="s">
        <v>62</v>
      </c>
      <c r="O28" s="72" t="s">
        <v>63</v>
      </c>
      <c r="P28" s="72" t="s">
        <v>64</v>
      </c>
      <c r="Q28" s="79" t="s">
        <v>65</v>
      </c>
      <c r="R28" s="79" t="s">
        <v>66</v>
      </c>
      <c r="S28" s="139"/>
    </row>
    <row r="29" spans="1:19" ht="12.75">
      <c r="A29" s="15">
        <v>67</v>
      </c>
      <c r="B29" s="16" t="s">
        <v>15</v>
      </c>
      <c r="C29" s="5">
        <v>64576</v>
      </c>
      <c r="D29" s="5">
        <v>17540</v>
      </c>
      <c r="E29" s="5">
        <v>13686</v>
      </c>
      <c r="F29" s="5">
        <v>5921</v>
      </c>
      <c r="G29" s="5">
        <v>1952</v>
      </c>
      <c r="H29" s="5">
        <v>912</v>
      </c>
      <c r="I29" s="5">
        <v>659</v>
      </c>
      <c r="J29" s="5">
        <v>568</v>
      </c>
      <c r="K29" s="5">
        <v>484</v>
      </c>
      <c r="L29" s="5">
        <v>382</v>
      </c>
      <c r="M29" s="5">
        <v>328</v>
      </c>
      <c r="N29" s="5">
        <v>194</v>
      </c>
      <c r="O29" s="5">
        <v>127</v>
      </c>
      <c r="P29" s="5">
        <v>66</v>
      </c>
      <c r="Q29" s="5">
        <v>39</v>
      </c>
      <c r="R29" s="5">
        <v>41</v>
      </c>
      <c r="S29" s="39">
        <f aca="true" t="shared" si="6" ref="S29:S34">SUM(C29:R29)</f>
        <v>107475</v>
      </c>
    </row>
    <row r="30" spans="1:19" ht="12.75">
      <c r="A30" s="7">
        <v>78</v>
      </c>
      <c r="B30" s="17" t="s">
        <v>162</v>
      </c>
      <c r="C30" s="8">
        <v>73525</v>
      </c>
      <c r="D30" s="8">
        <v>20301</v>
      </c>
      <c r="E30" s="8">
        <v>17253</v>
      </c>
      <c r="F30" s="8">
        <v>7364</v>
      </c>
      <c r="G30" s="8">
        <v>2100</v>
      </c>
      <c r="H30" s="8">
        <v>863</v>
      </c>
      <c r="I30" s="8">
        <v>491</v>
      </c>
      <c r="J30" s="8">
        <v>469</v>
      </c>
      <c r="K30" s="8">
        <v>410</v>
      </c>
      <c r="L30" s="8">
        <v>408</v>
      </c>
      <c r="M30" s="8">
        <v>396</v>
      </c>
      <c r="N30" s="8">
        <v>275</v>
      </c>
      <c r="O30" s="8">
        <v>170</v>
      </c>
      <c r="P30" s="8">
        <v>108</v>
      </c>
      <c r="Q30" s="8">
        <v>40</v>
      </c>
      <c r="R30" s="8">
        <v>37</v>
      </c>
      <c r="S30" s="33">
        <f t="shared" si="6"/>
        <v>124210</v>
      </c>
    </row>
    <row r="31" spans="1:19" ht="12.75">
      <c r="A31" s="7">
        <v>80</v>
      </c>
      <c r="B31" s="17" t="s">
        <v>16</v>
      </c>
      <c r="C31" s="8">
        <v>16301</v>
      </c>
      <c r="D31" s="8">
        <v>5856</v>
      </c>
      <c r="E31" s="8">
        <v>4996</v>
      </c>
      <c r="F31" s="8">
        <v>2479</v>
      </c>
      <c r="G31" s="8">
        <v>634</v>
      </c>
      <c r="H31" s="8">
        <v>201</v>
      </c>
      <c r="I31" s="8">
        <v>99</v>
      </c>
      <c r="J31" s="8">
        <v>80</v>
      </c>
      <c r="K31" s="8">
        <v>74</v>
      </c>
      <c r="L31" s="8">
        <v>89</v>
      </c>
      <c r="M31" s="8">
        <v>78</v>
      </c>
      <c r="N31" s="8">
        <v>51</v>
      </c>
      <c r="O31" s="8">
        <v>40</v>
      </c>
      <c r="P31" s="8">
        <v>32</v>
      </c>
      <c r="Q31" s="8">
        <v>28</v>
      </c>
      <c r="R31" s="8">
        <v>32</v>
      </c>
      <c r="S31" s="33">
        <f t="shared" si="6"/>
        <v>31070</v>
      </c>
    </row>
    <row r="32" spans="1:19" ht="12.75">
      <c r="A32" s="7">
        <v>81</v>
      </c>
      <c r="B32" s="17" t="s">
        <v>225</v>
      </c>
      <c r="C32" s="8">
        <v>34710</v>
      </c>
      <c r="D32" s="8">
        <v>12963</v>
      </c>
      <c r="E32" s="8">
        <v>11114</v>
      </c>
      <c r="F32" s="8">
        <v>5035</v>
      </c>
      <c r="G32" s="8">
        <v>1068</v>
      </c>
      <c r="H32" s="8">
        <v>276</v>
      </c>
      <c r="I32" s="8">
        <v>169</v>
      </c>
      <c r="J32" s="8">
        <v>158</v>
      </c>
      <c r="K32" s="8">
        <v>128</v>
      </c>
      <c r="L32" s="8">
        <v>102</v>
      </c>
      <c r="M32" s="8">
        <v>41</v>
      </c>
      <c r="N32" s="8">
        <v>17</v>
      </c>
      <c r="O32" s="8">
        <v>6</v>
      </c>
      <c r="P32" s="8">
        <v>5</v>
      </c>
      <c r="Q32" s="8">
        <v>1</v>
      </c>
      <c r="R32" s="8">
        <v>12</v>
      </c>
      <c r="S32" s="33">
        <f t="shared" si="6"/>
        <v>65805</v>
      </c>
    </row>
    <row r="33" spans="1:19" ht="12.75">
      <c r="A33" s="7">
        <v>99</v>
      </c>
      <c r="B33" s="17" t="s">
        <v>208</v>
      </c>
      <c r="C33" s="8">
        <v>74730</v>
      </c>
      <c r="D33" s="8">
        <v>24211</v>
      </c>
      <c r="E33" s="8">
        <v>21067</v>
      </c>
      <c r="F33" s="8">
        <v>9654</v>
      </c>
      <c r="G33" s="8">
        <v>2547</v>
      </c>
      <c r="H33" s="8">
        <v>826</v>
      </c>
      <c r="I33" s="8">
        <v>499</v>
      </c>
      <c r="J33" s="8">
        <v>374</v>
      </c>
      <c r="K33" s="8">
        <v>325</v>
      </c>
      <c r="L33" s="8">
        <v>359</v>
      </c>
      <c r="M33" s="8">
        <v>333</v>
      </c>
      <c r="N33" s="8">
        <v>219</v>
      </c>
      <c r="O33" s="8">
        <v>156</v>
      </c>
      <c r="P33" s="8">
        <v>80</v>
      </c>
      <c r="Q33" s="8">
        <v>56</v>
      </c>
      <c r="R33" s="8">
        <v>50</v>
      </c>
      <c r="S33" s="33">
        <f t="shared" si="6"/>
        <v>135486</v>
      </c>
    </row>
    <row r="34" spans="1:19" ht="12.75">
      <c r="A34" s="10">
        <v>107</v>
      </c>
      <c r="B34" s="18" t="s">
        <v>209</v>
      </c>
      <c r="C34" s="11">
        <v>66167</v>
      </c>
      <c r="D34" s="11">
        <v>20783</v>
      </c>
      <c r="E34" s="11">
        <v>17474</v>
      </c>
      <c r="F34" s="11">
        <v>7684</v>
      </c>
      <c r="G34" s="11">
        <v>2242</v>
      </c>
      <c r="H34" s="11">
        <v>840</v>
      </c>
      <c r="I34" s="11">
        <v>467</v>
      </c>
      <c r="J34" s="11">
        <v>342</v>
      </c>
      <c r="K34" s="11">
        <v>275</v>
      </c>
      <c r="L34" s="11">
        <v>259</v>
      </c>
      <c r="M34" s="11">
        <v>219</v>
      </c>
      <c r="N34" s="11">
        <v>125</v>
      </c>
      <c r="O34" s="11">
        <v>51</v>
      </c>
      <c r="P34" s="11">
        <v>17</v>
      </c>
      <c r="Q34" s="11">
        <v>3</v>
      </c>
      <c r="R34" s="11">
        <v>23</v>
      </c>
      <c r="S34" s="40">
        <f t="shared" si="6"/>
        <v>116971</v>
      </c>
    </row>
    <row r="35" spans="1:19" ht="12.75">
      <c r="A35" s="140" t="s">
        <v>17</v>
      </c>
      <c r="B35" s="141"/>
      <c r="C35" s="19">
        <f>SUM(C29:C34)</f>
        <v>330009</v>
      </c>
      <c r="D35" s="19">
        <f aca="true" t="shared" si="7" ref="D35:S35">SUM(D29:D34)</f>
        <v>101654</v>
      </c>
      <c r="E35" s="19">
        <f t="shared" si="7"/>
        <v>85590</v>
      </c>
      <c r="F35" s="19">
        <f t="shared" si="7"/>
        <v>38137</v>
      </c>
      <c r="G35" s="19">
        <f t="shared" si="7"/>
        <v>10543</v>
      </c>
      <c r="H35" s="19">
        <f t="shared" si="7"/>
        <v>3918</v>
      </c>
      <c r="I35" s="19">
        <f t="shared" si="7"/>
        <v>2384</v>
      </c>
      <c r="J35" s="19">
        <f t="shared" si="7"/>
        <v>1991</v>
      </c>
      <c r="K35" s="19">
        <f t="shared" si="7"/>
        <v>1696</v>
      </c>
      <c r="L35" s="19">
        <f t="shared" si="7"/>
        <v>1599</v>
      </c>
      <c r="M35" s="19">
        <f t="shared" si="7"/>
        <v>1395</v>
      </c>
      <c r="N35" s="19">
        <f t="shared" si="7"/>
        <v>881</v>
      </c>
      <c r="O35" s="19">
        <f t="shared" si="7"/>
        <v>550</v>
      </c>
      <c r="P35" s="19">
        <f t="shared" si="7"/>
        <v>308</v>
      </c>
      <c r="Q35" s="41">
        <f t="shared" si="7"/>
        <v>167</v>
      </c>
      <c r="R35" s="41">
        <f t="shared" si="7"/>
        <v>195</v>
      </c>
      <c r="S35" s="43">
        <f t="shared" si="7"/>
        <v>581017</v>
      </c>
    </row>
    <row r="36" spans="1:19" ht="12.75">
      <c r="A36" s="15">
        <v>62</v>
      </c>
      <c r="B36" s="16" t="s">
        <v>18</v>
      </c>
      <c r="C36" s="5">
        <v>127</v>
      </c>
      <c r="D36" s="5">
        <v>76</v>
      </c>
      <c r="E36" s="5">
        <v>45</v>
      </c>
      <c r="F36" s="5">
        <v>2</v>
      </c>
      <c r="G36" s="5">
        <v>1</v>
      </c>
      <c r="H36" s="5">
        <v>1</v>
      </c>
      <c r="I36" s="5"/>
      <c r="J36" s="5"/>
      <c r="K36" s="5"/>
      <c r="L36" s="5"/>
      <c r="M36" s="5"/>
      <c r="N36" s="5"/>
      <c r="O36" s="5"/>
      <c r="P36" s="5">
        <v>1</v>
      </c>
      <c r="Q36" s="5"/>
      <c r="R36" s="5"/>
      <c r="S36" s="39">
        <f aca="true" t="shared" si="8" ref="S36:S41">SUM(C36:R36)</f>
        <v>253</v>
      </c>
    </row>
    <row r="37" spans="1:19" ht="12.75">
      <c r="A37" s="7">
        <v>63</v>
      </c>
      <c r="B37" s="17" t="s">
        <v>210</v>
      </c>
      <c r="C37" s="8">
        <v>1622</v>
      </c>
      <c r="D37" s="8">
        <v>789</v>
      </c>
      <c r="E37" s="8">
        <v>548</v>
      </c>
      <c r="F37" s="8">
        <v>21</v>
      </c>
      <c r="G37" s="8">
        <v>23</v>
      </c>
      <c r="H37" s="8">
        <v>16</v>
      </c>
      <c r="I37" s="8">
        <v>14</v>
      </c>
      <c r="J37" s="8">
        <v>12</v>
      </c>
      <c r="K37" s="8">
        <v>3</v>
      </c>
      <c r="L37" s="8">
        <v>4</v>
      </c>
      <c r="M37" s="8"/>
      <c r="N37" s="8">
        <v>3</v>
      </c>
      <c r="O37" s="8">
        <v>2</v>
      </c>
      <c r="P37" s="8">
        <v>6</v>
      </c>
      <c r="Q37" s="8">
        <v>2</v>
      </c>
      <c r="R37" s="8">
        <v>5</v>
      </c>
      <c r="S37" s="33">
        <f t="shared" si="8"/>
        <v>3070</v>
      </c>
    </row>
    <row r="38" spans="1:19" ht="12.75">
      <c r="A38" s="7">
        <v>65</v>
      </c>
      <c r="B38" s="17" t="s">
        <v>19</v>
      </c>
      <c r="C38" s="8">
        <v>2297</v>
      </c>
      <c r="D38" s="8">
        <v>1185</v>
      </c>
      <c r="E38" s="8">
        <v>919</v>
      </c>
      <c r="F38" s="8">
        <v>51</v>
      </c>
      <c r="G38" s="8">
        <v>40</v>
      </c>
      <c r="H38" s="8">
        <v>24</v>
      </c>
      <c r="I38" s="8">
        <v>16</v>
      </c>
      <c r="J38" s="8">
        <v>11</v>
      </c>
      <c r="K38" s="8">
        <v>3</v>
      </c>
      <c r="L38" s="8">
        <v>3</v>
      </c>
      <c r="M38" s="8"/>
      <c r="N38" s="8">
        <v>3</v>
      </c>
      <c r="O38" s="8">
        <v>9</v>
      </c>
      <c r="P38" s="8">
        <v>8</v>
      </c>
      <c r="Q38" s="8">
        <v>1</v>
      </c>
      <c r="R38" s="8">
        <v>9</v>
      </c>
      <c r="S38" s="33">
        <f t="shared" si="8"/>
        <v>4579</v>
      </c>
    </row>
    <row r="39" spans="1:19" ht="12.75">
      <c r="A39" s="7">
        <v>68</v>
      </c>
      <c r="B39" s="17" t="s">
        <v>20</v>
      </c>
      <c r="C39" s="8">
        <v>668</v>
      </c>
      <c r="D39" s="8">
        <v>263</v>
      </c>
      <c r="E39" s="8">
        <v>198</v>
      </c>
      <c r="F39" s="8">
        <v>3</v>
      </c>
      <c r="G39" s="8">
        <v>2</v>
      </c>
      <c r="H39" s="8">
        <v>4</v>
      </c>
      <c r="I39" s="8"/>
      <c r="J39" s="8">
        <v>1</v>
      </c>
      <c r="K39" s="8"/>
      <c r="L39" s="8"/>
      <c r="M39" s="8"/>
      <c r="N39" s="8"/>
      <c r="O39" s="8">
        <v>1</v>
      </c>
      <c r="P39" s="8">
        <v>1</v>
      </c>
      <c r="Q39" s="8">
        <v>1</v>
      </c>
      <c r="R39" s="8">
        <v>3</v>
      </c>
      <c r="S39" s="33">
        <f t="shared" si="8"/>
        <v>1145</v>
      </c>
    </row>
    <row r="40" spans="1:19" ht="12.75">
      <c r="A40" s="7">
        <v>76</v>
      </c>
      <c r="B40" s="17" t="s">
        <v>211</v>
      </c>
      <c r="C40" s="8">
        <v>2608</v>
      </c>
      <c r="D40" s="8">
        <v>929</v>
      </c>
      <c r="E40" s="8">
        <v>836</v>
      </c>
      <c r="F40" s="8">
        <v>258</v>
      </c>
      <c r="G40" s="8">
        <v>12</v>
      </c>
      <c r="H40" s="8">
        <v>11</v>
      </c>
      <c r="I40" s="8">
        <v>10</v>
      </c>
      <c r="J40" s="8">
        <v>13</v>
      </c>
      <c r="K40" s="8">
        <v>10</v>
      </c>
      <c r="L40" s="8">
        <v>8</v>
      </c>
      <c r="M40" s="8">
        <v>5</v>
      </c>
      <c r="N40" s="8">
        <v>4</v>
      </c>
      <c r="O40" s="8"/>
      <c r="P40" s="8"/>
      <c r="Q40" s="8"/>
      <c r="R40" s="8">
        <v>2</v>
      </c>
      <c r="S40" s="33">
        <f t="shared" si="8"/>
        <v>4706</v>
      </c>
    </row>
    <row r="41" spans="1:19" ht="12.75">
      <c r="A41" s="10">
        <v>94</v>
      </c>
      <c r="B41" s="18" t="s">
        <v>21</v>
      </c>
      <c r="C41" s="11">
        <v>247</v>
      </c>
      <c r="D41" s="11">
        <v>103</v>
      </c>
      <c r="E41" s="11">
        <v>53</v>
      </c>
      <c r="F41" s="11">
        <v>3</v>
      </c>
      <c r="G41" s="11"/>
      <c r="H41" s="11">
        <v>1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40">
        <f t="shared" si="8"/>
        <v>407</v>
      </c>
    </row>
    <row r="42" spans="1:19" ht="12.75">
      <c r="A42" s="142" t="s">
        <v>22</v>
      </c>
      <c r="B42" s="143"/>
      <c r="C42" s="21">
        <f>SUM(C36:C41)</f>
        <v>7569</v>
      </c>
      <c r="D42" s="21">
        <f aca="true" t="shared" si="9" ref="D42:S42">SUM(D36:D41)</f>
        <v>3345</v>
      </c>
      <c r="E42" s="21">
        <f t="shared" si="9"/>
        <v>2599</v>
      </c>
      <c r="F42" s="21">
        <f t="shared" si="9"/>
        <v>338</v>
      </c>
      <c r="G42" s="21">
        <f t="shared" si="9"/>
        <v>78</v>
      </c>
      <c r="H42" s="21">
        <f t="shared" si="9"/>
        <v>57</v>
      </c>
      <c r="I42" s="21">
        <f t="shared" si="9"/>
        <v>40</v>
      </c>
      <c r="J42" s="21">
        <f t="shared" si="9"/>
        <v>37</v>
      </c>
      <c r="K42" s="21">
        <f t="shared" si="9"/>
        <v>16</v>
      </c>
      <c r="L42" s="21">
        <f t="shared" si="9"/>
        <v>15</v>
      </c>
      <c r="M42" s="21">
        <f t="shared" si="9"/>
        <v>5</v>
      </c>
      <c r="N42" s="21">
        <f t="shared" si="9"/>
        <v>10</v>
      </c>
      <c r="O42" s="21">
        <f t="shared" si="9"/>
        <v>12</v>
      </c>
      <c r="P42" s="21">
        <f t="shared" si="9"/>
        <v>16</v>
      </c>
      <c r="Q42" s="44">
        <f t="shared" si="9"/>
        <v>4</v>
      </c>
      <c r="R42" s="44">
        <f t="shared" si="9"/>
        <v>19</v>
      </c>
      <c r="S42" s="46">
        <f t="shared" si="9"/>
        <v>14160</v>
      </c>
    </row>
    <row r="43" spans="1:19" ht="12.75">
      <c r="A43" s="180" t="s">
        <v>23</v>
      </c>
      <c r="B43" s="168"/>
      <c r="C43" s="23">
        <f>+C42+C35</f>
        <v>337578</v>
      </c>
      <c r="D43" s="23">
        <f aca="true" t="shared" si="10" ref="D43:S43">+D42+D35</f>
        <v>104999</v>
      </c>
      <c r="E43" s="23">
        <f t="shared" si="10"/>
        <v>88189</v>
      </c>
      <c r="F43" s="23">
        <f t="shared" si="10"/>
        <v>38475</v>
      </c>
      <c r="G43" s="23">
        <f t="shared" si="10"/>
        <v>10621</v>
      </c>
      <c r="H43" s="23">
        <f t="shared" si="10"/>
        <v>3975</v>
      </c>
      <c r="I43" s="23">
        <f t="shared" si="10"/>
        <v>2424</v>
      </c>
      <c r="J43" s="23">
        <f t="shared" si="10"/>
        <v>2028</v>
      </c>
      <c r="K43" s="23">
        <f t="shared" si="10"/>
        <v>1712</v>
      </c>
      <c r="L43" s="23">
        <f t="shared" si="10"/>
        <v>1614</v>
      </c>
      <c r="M43" s="23">
        <f t="shared" si="10"/>
        <v>1400</v>
      </c>
      <c r="N43" s="23">
        <f t="shared" si="10"/>
        <v>891</v>
      </c>
      <c r="O43" s="23">
        <f t="shared" si="10"/>
        <v>562</v>
      </c>
      <c r="P43" s="23">
        <f t="shared" si="10"/>
        <v>324</v>
      </c>
      <c r="Q43" s="47">
        <f t="shared" si="10"/>
        <v>171</v>
      </c>
      <c r="R43" s="47">
        <f t="shared" si="10"/>
        <v>214</v>
      </c>
      <c r="S43" s="49">
        <f t="shared" si="10"/>
        <v>595177</v>
      </c>
    </row>
    <row r="44" spans="1:19" ht="12.75">
      <c r="A44" s="147" t="s">
        <v>34</v>
      </c>
      <c r="B44" s="148"/>
      <c r="C44" s="25">
        <f>+C43/$S$43</f>
        <v>0.5671892563052672</v>
      </c>
      <c r="D44" s="25">
        <f aca="true" t="shared" si="11" ref="D44:S44">+D43/$S$43</f>
        <v>0.1764164273821065</v>
      </c>
      <c r="E44" s="25">
        <f t="shared" si="11"/>
        <v>0.148172728448848</v>
      </c>
      <c r="F44" s="25">
        <f t="shared" si="11"/>
        <v>0.06464463512534926</v>
      </c>
      <c r="G44" s="25">
        <f t="shared" si="11"/>
        <v>0.01784511162225691</v>
      </c>
      <c r="H44" s="25">
        <f t="shared" si="11"/>
        <v>0.006678685500279748</v>
      </c>
      <c r="I44" s="25">
        <f t="shared" si="11"/>
        <v>0.004072738025830971</v>
      </c>
      <c r="J44" s="25">
        <f t="shared" si="11"/>
        <v>0.003407389734482347</v>
      </c>
      <c r="K44" s="25">
        <f t="shared" si="11"/>
        <v>0.0028764552393657685</v>
      </c>
      <c r="L44" s="25">
        <f t="shared" si="11"/>
        <v>0.002711798338981513</v>
      </c>
      <c r="M44" s="25">
        <f t="shared" si="11"/>
        <v>0.002352241434060792</v>
      </c>
      <c r="N44" s="25">
        <f t="shared" si="11"/>
        <v>0.0014970336555344041</v>
      </c>
      <c r="O44" s="25">
        <f t="shared" si="11"/>
        <v>0.0009442569185301179</v>
      </c>
      <c r="P44" s="25">
        <f t="shared" si="11"/>
        <v>0.0005443758747397833</v>
      </c>
      <c r="Q44" s="50">
        <f t="shared" si="11"/>
        <v>0.0002873094894459967</v>
      </c>
      <c r="R44" s="50">
        <f t="shared" si="11"/>
        <v>0.00035955690492072106</v>
      </c>
      <c r="S44" s="26">
        <f t="shared" si="11"/>
        <v>1</v>
      </c>
    </row>
    <row r="45" spans="1:19" ht="12.75">
      <c r="A45" s="198" t="s">
        <v>207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200"/>
    </row>
    <row r="46" spans="1:19" ht="12.75">
      <c r="A46" s="197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4"/>
    </row>
    <row r="49" spans="1:19" ht="12.75">
      <c r="A49" s="130" t="s">
        <v>145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2"/>
    </row>
    <row r="50" spans="1:19" ht="12.75">
      <c r="A50" s="135" t="s">
        <v>253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7"/>
    </row>
    <row r="51" spans="1:19" ht="12.75" customHeight="1">
      <c r="A51" s="133" t="s">
        <v>0</v>
      </c>
      <c r="B51" s="187" t="s">
        <v>1</v>
      </c>
      <c r="C51" s="166" t="s">
        <v>52</v>
      </c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38" t="s">
        <v>33</v>
      </c>
    </row>
    <row r="52" spans="1:19" ht="12.75">
      <c r="A52" s="186"/>
      <c r="B52" s="188"/>
      <c r="C52" s="75" t="s">
        <v>165</v>
      </c>
      <c r="D52" s="75" t="s">
        <v>166</v>
      </c>
      <c r="E52" s="72" t="s">
        <v>53</v>
      </c>
      <c r="F52" s="72" t="s">
        <v>54</v>
      </c>
      <c r="G52" s="72" t="s">
        <v>55</v>
      </c>
      <c r="H52" s="72" t="s">
        <v>56</v>
      </c>
      <c r="I52" s="72" t="s">
        <v>57</v>
      </c>
      <c r="J52" s="72" t="s">
        <v>58</v>
      </c>
      <c r="K52" s="72" t="s">
        <v>59</v>
      </c>
      <c r="L52" s="72" t="s">
        <v>60</v>
      </c>
      <c r="M52" s="72" t="s">
        <v>61</v>
      </c>
      <c r="N52" s="72" t="s">
        <v>62</v>
      </c>
      <c r="O52" s="72" t="s">
        <v>63</v>
      </c>
      <c r="P52" s="72" t="s">
        <v>64</v>
      </c>
      <c r="Q52" s="82" t="s">
        <v>65</v>
      </c>
      <c r="R52" s="79" t="s">
        <v>66</v>
      </c>
      <c r="S52" s="139"/>
    </row>
    <row r="53" spans="1:19" ht="12.75">
      <c r="A53" s="15">
        <v>67</v>
      </c>
      <c r="B53" s="16" t="s">
        <v>15</v>
      </c>
      <c r="C53" s="5">
        <f>+C29+C5</f>
        <v>64596</v>
      </c>
      <c r="D53" s="5">
        <f aca="true" t="shared" si="12" ref="D53:R53">+D29+D5</f>
        <v>17742</v>
      </c>
      <c r="E53" s="5">
        <f t="shared" si="12"/>
        <v>19383</v>
      </c>
      <c r="F53" s="5">
        <f t="shared" si="12"/>
        <v>40020</v>
      </c>
      <c r="G53" s="5">
        <f t="shared" si="12"/>
        <v>44926</v>
      </c>
      <c r="H53" s="5">
        <f t="shared" si="12"/>
        <v>36003</v>
      </c>
      <c r="I53" s="5">
        <f t="shared" si="12"/>
        <v>27756</v>
      </c>
      <c r="J53" s="5">
        <f t="shared" si="12"/>
        <v>21981</v>
      </c>
      <c r="K53" s="5">
        <f t="shared" si="12"/>
        <v>15954</v>
      </c>
      <c r="L53" s="5">
        <f t="shared" si="12"/>
        <v>13063</v>
      </c>
      <c r="M53" s="5">
        <f t="shared" si="12"/>
        <v>9981</v>
      </c>
      <c r="N53" s="5">
        <f t="shared" si="12"/>
        <v>6783</v>
      </c>
      <c r="O53" s="5">
        <f t="shared" si="12"/>
        <v>4735</v>
      </c>
      <c r="P53" s="5">
        <f t="shared" si="12"/>
        <v>3044</v>
      </c>
      <c r="Q53" s="5">
        <f t="shared" si="12"/>
        <v>1594</v>
      </c>
      <c r="R53" s="5">
        <f t="shared" si="12"/>
        <v>1048</v>
      </c>
      <c r="S53" s="39">
        <f aca="true" t="shared" si="13" ref="S53:S58">SUM(C53:R53)</f>
        <v>328609</v>
      </c>
    </row>
    <row r="54" spans="1:19" ht="12.75">
      <c r="A54" s="7">
        <v>78</v>
      </c>
      <c r="B54" s="17" t="s">
        <v>162</v>
      </c>
      <c r="C54" s="8">
        <f aca="true" t="shared" si="14" ref="C54:R54">+C30+C6</f>
        <v>73540</v>
      </c>
      <c r="D54" s="8">
        <f t="shared" si="14"/>
        <v>20676</v>
      </c>
      <c r="E54" s="8">
        <f t="shared" si="14"/>
        <v>25915</v>
      </c>
      <c r="F54" s="8">
        <f t="shared" si="14"/>
        <v>43617</v>
      </c>
      <c r="G54" s="8">
        <f t="shared" si="14"/>
        <v>50541</v>
      </c>
      <c r="H54" s="8">
        <f t="shared" si="14"/>
        <v>42509</v>
      </c>
      <c r="I54" s="8">
        <f t="shared" si="14"/>
        <v>33382</v>
      </c>
      <c r="J54" s="8">
        <f t="shared" si="14"/>
        <v>27997</v>
      </c>
      <c r="K54" s="8">
        <f t="shared" si="14"/>
        <v>21788</v>
      </c>
      <c r="L54" s="8">
        <f t="shared" si="14"/>
        <v>18459</v>
      </c>
      <c r="M54" s="8">
        <f t="shared" si="14"/>
        <v>13228</v>
      </c>
      <c r="N54" s="8">
        <f t="shared" si="14"/>
        <v>8208</v>
      </c>
      <c r="O54" s="8">
        <f t="shared" si="14"/>
        <v>4919</v>
      </c>
      <c r="P54" s="8">
        <f t="shared" si="14"/>
        <v>2730</v>
      </c>
      <c r="Q54" s="8">
        <f t="shared" si="14"/>
        <v>1247</v>
      </c>
      <c r="R54" s="8">
        <f t="shared" si="14"/>
        <v>927</v>
      </c>
      <c r="S54" s="33">
        <f t="shared" si="13"/>
        <v>389683</v>
      </c>
    </row>
    <row r="55" spans="1:19" ht="12.75">
      <c r="A55" s="7">
        <v>80</v>
      </c>
      <c r="B55" s="17" t="s">
        <v>16</v>
      </c>
      <c r="C55" s="8">
        <f aca="true" t="shared" si="15" ref="C55:R55">+C31+C7</f>
        <v>16335</v>
      </c>
      <c r="D55" s="8">
        <f t="shared" si="15"/>
        <v>5916</v>
      </c>
      <c r="E55" s="8">
        <f t="shared" si="15"/>
        <v>5416</v>
      </c>
      <c r="F55" s="8">
        <f t="shared" si="15"/>
        <v>4890</v>
      </c>
      <c r="G55" s="8">
        <f t="shared" si="15"/>
        <v>5459</v>
      </c>
      <c r="H55" s="8">
        <f t="shared" si="15"/>
        <v>6770</v>
      </c>
      <c r="I55" s="8">
        <f t="shared" si="15"/>
        <v>6891</v>
      </c>
      <c r="J55" s="8">
        <f t="shared" si="15"/>
        <v>6785</v>
      </c>
      <c r="K55" s="8">
        <f t="shared" si="15"/>
        <v>5748</v>
      </c>
      <c r="L55" s="8">
        <f t="shared" si="15"/>
        <v>4758</v>
      </c>
      <c r="M55" s="8">
        <f t="shared" si="15"/>
        <v>3785</v>
      </c>
      <c r="N55" s="8">
        <f t="shared" si="15"/>
        <v>2657</v>
      </c>
      <c r="O55" s="8">
        <f t="shared" si="15"/>
        <v>2054</v>
      </c>
      <c r="P55" s="8">
        <f t="shared" si="15"/>
        <v>1292</v>
      </c>
      <c r="Q55" s="8">
        <f t="shared" si="15"/>
        <v>695</v>
      </c>
      <c r="R55" s="8">
        <f t="shared" si="15"/>
        <v>572</v>
      </c>
      <c r="S55" s="33">
        <f t="shared" si="13"/>
        <v>80023</v>
      </c>
    </row>
    <row r="56" spans="1:19" ht="12.75">
      <c r="A56" s="7">
        <v>81</v>
      </c>
      <c r="B56" s="17" t="s">
        <v>225</v>
      </c>
      <c r="C56" s="8">
        <f aca="true" t="shared" si="16" ref="C56:R56">+C32+C8</f>
        <v>34788</v>
      </c>
      <c r="D56" s="8">
        <f t="shared" si="16"/>
        <v>13690</v>
      </c>
      <c r="E56" s="8">
        <f t="shared" si="16"/>
        <v>21155</v>
      </c>
      <c r="F56" s="8">
        <f t="shared" si="16"/>
        <v>25446</v>
      </c>
      <c r="G56" s="8">
        <f t="shared" si="16"/>
        <v>26759</v>
      </c>
      <c r="H56" s="8">
        <f t="shared" si="16"/>
        <v>24134</v>
      </c>
      <c r="I56" s="8">
        <f t="shared" si="16"/>
        <v>21567</v>
      </c>
      <c r="J56" s="8">
        <f t="shared" si="16"/>
        <v>19337</v>
      </c>
      <c r="K56" s="8">
        <f t="shared" si="16"/>
        <v>14951</v>
      </c>
      <c r="L56" s="8">
        <f t="shared" si="16"/>
        <v>10918</v>
      </c>
      <c r="M56" s="8">
        <f t="shared" si="16"/>
        <v>6504</v>
      </c>
      <c r="N56" s="8">
        <f t="shared" si="16"/>
        <v>3114</v>
      </c>
      <c r="O56" s="8">
        <f t="shared" si="16"/>
        <v>1308</v>
      </c>
      <c r="P56" s="8">
        <f t="shared" si="16"/>
        <v>679</v>
      </c>
      <c r="Q56" s="8">
        <f t="shared" si="16"/>
        <v>343</v>
      </c>
      <c r="R56" s="8">
        <f t="shared" si="16"/>
        <v>249</v>
      </c>
      <c r="S56" s="33">
        <f t="shared" si="13"/>
        <v>224942</v>
      </c>
    </row>
    <row r="57" spans="1:19" ht="12.75">
      <c r="A57" s="7">
        <v>99</v>
      </c>
      <c r="B57" s="17" t="s">
        <v>208</v>
      </c>
      <c r="C57" s="8">
        <f aca="true" t="shared" si="17" ref="C57:R57">+C33+C9</f>
        <v>74895</v>
      </c>
      <c r="D57" s="8">
        <f t="shared" si="17"/>
        <v>24558</v>
      </c>
      <c r="E57" s="8">
        <f t="shared" si="17"/>
        <v>25888</v>
      </c>
      <c r="F57" s="8">
        <f t="shared" si="17"/>
        <v>32937</v>
      </c>
      <c r="G57" s="8">
        <f t="shared" si="17"/>
        <v>40980</v>
      </c>
      <c r="H57" s="8">
        <f t="shared" si="17"/>
        <v>42040</v>
      </c>
      <c r="I57" s="8">
        <f t="shared" si="17"/>
        <v>36081</v>
      </c>
      <c r="J57" s="8">
        <f t="shared" si="17"/>
        <v>31945</v>
      </c>
      <c r="K57" s="8">
        <f t="shared" si="17"/>
        <v>25694</v>
      </c>
      <c r="L57" s="8">
        <f t="shared" si="17"/>
        <v>21797</v>
      </c>
      <c r="M57" s="8">
        <f t="shared" si="17"/>
        <v>15592</v>
      </c>
      <c r="N57" s="8">
        <f t="shared" si="17"/>
        <v>9813</v>
      </c>
      <c r="O57" s="8">
        <f t="shared" si="17"/>
        <v>6123</v>
      </c>
      <c r="P57" s="8">
        <f t="shared" si="17"/>
        <v>3350</v>
      </c>
      <c r="Q57" s="8">
        <f t="shared" si="17"/>
        <v>1687</v>
      </c>
      <c r="R57" s="8">
        <f t="shared" si="17"/>
        <v>1402</v>
      </c>
      <c r="S57" s="33">
        <f t="shared" si="13"/>
        <v>394782</v>
      </c>
    </row>
    <row r="58" spans="1:19" ht="12.75">
      <c r="A58" s="10">
        <v>107</v>
      </c>
      <c r="B58" s="18" t="s">
        <v>209</v>
      </c>
      <c r="C58" s="11">
        <f aca="true" t="shared" si="18" ref="C58:R58">+C34+C10</f>
        <v>66181</v>
      </c>
      <c r="D58" s="11">
        <f t="shared" si="18"/>
        <v>21372</v>
      </c>
      <c r="E58" s="11">
        <f t="shared" si="18"/>
        <v>30011</v>
      </c>
      <c r="F58" s="11">
        <f t="shared" si="18"/>
        <v>48471</v>
      </c>
      <c r="G58" s="11">
        <f t="shared" si="18"/>
        <v>52441</v>
      </c>
      <c r="H58" s="11">
        <f t="shared" si="18"/>
        <v>43491</v>
      </c>
      <c r="I58" s="11">
        <f t="shared" si="18"/>
        <v>34482</v>
      </c>
      <c r="J58" s="11">
        <f t="shared" si="18"/>
        <v>30453</v>
      </c>
      <c r="K58" s="11">
        <f t="shared" si="18"/>
        <v>26085</v>
      </c>
      <c r="L58" s="11">
        <f t="shared" si="18"/>
        <v>23033</v>
      </c>
      <c r="M58" s="11">
        <f t="shared" si="18"/>
        <v>16649</v>
      </c>
      <c r="N58" s="11">
        <f t="shared" si="18"/>
        <v>10248</v>
      </c>
      <c r="O58" s="11">
        <f t="shared" si="18"/>
        <v>5568</v>
      </c>
      <c r="P58" s="11">
        <f t="shared" si="18"/>
        <v>2996</v>
      </c>
      <c r="Q58" s="11">
        <f t="shared" si="18"/>
        <v>1619</v>
      </c>
      <c r="R58" s="11">
        <f t="shared" si="18"/>
        <v>1351</v>
      </c>
      <c r="S58" s="40">
        <f t="shared" si="13"/>
        <v>414451</v>
      </c>
    </row>
    <row r="59" spans="1:19" ht="12.75">
      <c r="A59" s="140" t="s">
        <v>17</v>
      </c>
      <c r="B59" s="141"/>
      <c r="C59" s="19">
        <f>SUM(C53:C58)</f>
        <v>330335</v>
      </c>
      <c r="D59" s="19">
        <f aca="true" t="shared" si="19" ref="D59:S59">SUM(D53:D58)</f>
        <v>103954</v>
      </c>
      <c r="E59" s="19">
        <f t="shared" si="19"/>
        <v>127768</v>
      </c>
      <c r="F59" s="19">
        <f t="shared" si="19"/>
        <v>195381</v>
      </c>
      <c r="G59" s="19">
        <f t="shared" si="19"/>
        <v>221106</v>
      </c>
      <c r="H59" s="19">
        <f t="shared" si="19"/>
        <v>194947</v>
      </c>
      <c r="I59" s="19">
        <f t="shared" si="19"/>
        <v>160159</v>
      </c>
      <c r="J59" s="19">
        <f t="shared" si="19"/>
        <v>138498</v>
      </c>
      <c r="K59" s="19">
        <f t="shared" si="19"/>
        <v>110220</v>
      </c>
      <c r="L59" s="19">
        <f t="shared" si="19"/>
        <v>92028</v>
      </c>
      <c r="M59" s="19">
        <f t="shared" si="19"/>
        <v>65739</v>
      </c>
      <c r="N59" s="19">
        <f t="shared" si="19"/>
        <v>40823</v>
      </c>
      <c r="O59" s="19">
        <f t="shared" si="19"/>
        <v>24707</v>
      </c>
      <c r="P59" s="19">
        <f t="shared" si="19"/>
        <v>14091</v>
      </c>
      <c r="Q59" s="41">
        <f t="shared" si="19"/>
        <v>7185</v>
      </c>
      <c r="R59" s="41">
        <f t="shared" si="19"/>
        <v>5549</v>
      </c>
      <c r="S59" s="43">
        <f t="shared" si="19"/>
        <v>1832490</v>
      </c>
    </row>
    <row r="60" spans="1:19" ht="12.75">
      <c r="A60" s="15">
        <v>62</v>
      </c>
      <c r="B60" s="16" t="s">
        <v>18</v>
      </c>
      <c r="C60" s="5">
        <f aca="true" t="shared" si="20" ref="C60:R60">+C36+C12</f>
        <v>127</v>
      </c>
      <c r="D60" s="5">
        <f t="shared" si="20"/>
        <v>76</v>
      </c>
      <c r="E60" s="5">
        <f t="shared" si="20"/>
        <v>45</v>
      </c>
      <c r="F60" s="5">
        <f t="shared" si="20"/>
        <v>2</v>
      </c>
      <c r="G60" s="5">
        <f t="shared" si="20"/>
        <v>2</v>
      </c>
      <c r="H60" s="5">
        <f t="shared" si="20"/>
        <v>16</v>
      </c>
      <c r="I60" s="5">
        <f t="shared" si="20"/>
        <v>49</v>
      </c>
      <c r="J60" s="5">
        <f t="shared" si="20"/>
        <v>81</v>
      </c>
      <c r="K60" s="5">
        <f t="shared" si="20"/>
        <v>61</v>
      </c>
      <c r="L60" s="5">
        <f t="shared" si="20"/>
        <v>87</v>
      </c>
      <c r="M60" s="5">
        <f t="shared" si="20"/>
        <v>116</v>
      </c>
      <c r="N60" s="5">
        <f t="shared" si="20"/>
        <v>69</v>
      </c>
      <c r="O60" s="5">
        <f t="shared" si="20"/>
        <v>33</v>
      </c>
      <c r="P60" s="5">
        <f t="shared" si="20"/>
        <v>18</v>
      </c>
      <c r="Q60" s="5">
        <f t="shared" si="20"/>
        <v>9</v>
      </c>
      <c r="R60" s="5">
        <f t="shared" si="20"/>
        <v>4</v>
      </c>
      <c r="S60" s="39">
        <f aca="true" t="shared" si="21" ref="S60:S65">SUM(C60:R60)</f>
        <v>795</v>
      </c>
    </row>
    <row r="61" spans="1:19" ht="12.75">
      <c r="A61" s="7">
        <v>63</v>
      </c>
      <c r="B61" s="17" t="s">
        <v>210</v>
      </c>
      <c r="C61" s="8">
        <f aca="true" t="shared" si="22" ref="C61:R61">+C37+C13</f>
        <v>1638</v>
      </c>
      <c r="D61" s="8">
        <f t="shared" si="22"/>
        <v>802</v>
      </c>
      <c r="E61" s="8">
        <f t="shared" si="22"/>
        <v>568</v>
      </c>
      <c r="F61" s="8">
        <f t="shared" si="22"/>
        <v>73</v>
      </c>
      <c r="G61" s="8">
        <f t="shared" si="22"/>
        <v>212</v>
      </c>
      <c r="H61" s="8">
        <f t="shared" si="22"/>
        <v>487</v>
      </c>
      <c r="I61" s="8">
        <f t="shared" si="22"/>
        <v>716</v>
      </c>
      <c r="J61" s="8">
        <f t="shared" si="22"/>
        <v>559</v>
      </c>
      <c r="K61" s="8">
        <f t="shared" si="22"/>
        <v>564</v>
      </c>
      <c r="L61" s="8">
        <f t="shared" si="22"/>
        <v>724</v>
      </c>
      <c r="M61" s="8">
        <f t="shared" si="22"/>
        <v>842</v>
      </c>
      <c r="N61" s="8">
        <f t="shared" si="22"/>
        <v>1503</v>
      </c>
      <c r="O61" s="8">
        <f t="shared" si="22"/>
        <v>1428</v>
      </c>
      <c r="P61" s="8">
        <f t="shared" si="22"/>
        <v>907</v>
      </c>
      <c r="Q61" s="8">
        <f t="shared" si="22"/>
        <v>384</v>
      </c>
      <c r="R61" s="8">
        <f t="shared" si="22"/>
        <v>153</v>
      </c>
      <c r="S61" s="33">
        <f t="shared" si="21"/>
        <v>11560</v>
      </c>
    </row>
    <row r="62" spans="1:19" ht="12.75">
      <c r="A62" s="7">
        <v>65</v>
      </c>
      <c r="B62" s="17" t="s">
        <v>19</v>
      </c>
      <c r="C62" s="8">
        <f aca="true" t="shared" si="23" ref="C62:R62">+C38+C14</f>
        <v>2334</v>
      </c>
      <c r="D62" s="8">
        <f t="shared" si="23"/>
        <v>1201</v>
      </c>
      <c r="E62" s="8">
        <f t="shared" si="23"/>
        <v>936</v>
      </c>
      <c r="F62" s="8">
        <f t="shared" si="23"/>
        <v>274</v>
      </c>
      <c r="G62" s="8">
        <f t="shared" si="23"/>
        <v>435</v>
      </c>
      <c r="H62" s="8">
        <f t="shared" si="23"/>
        <v>538</v>
      </c>
      <c r="I62" s="8">
        <f t="shared" si="23"/>
        <v>711</v>
      </c>
      <c r="J62" s="8">
        <f t="shared" si="23"/>
        <v>770</v>
      </c>
      <c r="K62" s="8">
        <f t="shared" si="23"/>
        <v>990</v>
      </c>
      <c r="L62" s="8">
        <f t="shared" si="23"/>
        <v>1418</v>
      </c>
      <c r="M62" s="8">
        <f t="shared" si="23"/>
        <v>1297</v>
      </c>
      <c r="N62" s="8">
        <f t="shared" si="23"/>
        <v>1181</v>
      </c>
      <c r="O62" s="8">
        <f t="shared" si="23"/>
        <v>870</v>
      </c>
      <c r="P62" s="8">
        <f t="shared" si="23"/>
        <v>386</v>
      </c>
      <c r="Q62" s="8">
        <f t="shared" si="23"/>
        <v>104</v>
      </c>
      <c r="R62" s="8">
        <f t="shared" si="23"/>
        <v>38</v>
      </c>
      <c r="S62" s="33">
        <f t="shared" si="21"/>
        <v>13483</v>
      </c>
    </row>
    <row r="63" spans="1:19" ht="12.75">
      <c r="A63" s="7">
        <v>68</v>
      </c>
      <c r="B63" s="17" t="s">
        <v>20</v>
      </c>
      <c r="C63" s="8">
        <f aca="true" t="shared" si="24" ref="C63:R63">+C39+C15</f>
        <v>668</v>
      </c>
      <c r="D63" s="8">
        <f t="shared" si="24"/>
        <v>263</v>
      </c>
      <c r="E63" s="8">
        <f t="shared" si="24"/>
        <v>199</v>
      </c>
      <c r="F63" s="8">
        <f t="shared" si="24"/>
        <v>90</v>
      </c>
      <c r="G63" s="8">
        <f t="shared" si="24"/>
        <v>185</v>
      </c>
      <c r="H63" s="8">
        <f t="shared" si="24"/>
        <v>125</v>
      </c>
      <c r="I63" s="8">
        <f t="shared" si="24"/>
        <v>203</v>
      </c>
      <c r="J63" s="8">
        <f t="shared" si="24"/>
        <v>222</v>
      </c>
      <c r="K63" s="8">
        <f t="shared" si="24"/>
        <v>205</v>
      </c>
      <c r="L63" s="8">
        <f t="shared" si="24"/>
        <v>175</v>
      </c>
      <c r="M63" s="8">
        <f t="shared" si="24"/>
        <v>121</v>
      </c>
      <c r="N63" s="8">
        <f t="shared" si="24"/>
        <v>130</v>
      </c>
      <c r="O63" s="8">
        <f t="shared" si="24"/>
        <v>111</v>
      </c>
      <c r="P63" s="8">
        <f t="shared" si="24"/>
        <v>64</v>
      </c>
      <c r="Q63" s="8">
        <f t="shared" si="24"/>
        <v>16</v>
      </c>
      <c r="R63" s="8">
        <f t="shared" si="24"/>
        <v>12</v>
      </c>
      <c r="S63" s="33">
        <f t="shared" si="21"/>
        <v>2789</v>
      </c>
    </row>
    <row r="64" spans="1:19" ht="12.75">
      <c r="A64" s="7">
        <v>76</v>
      </c>
      <c r="B64" s="17" t="s">
        <v>211</v>
      </c>
      <c r="C64" s="8">
        <f aca="true" t="shared" si="25" ref="C64:R64">+C40+C16</f>
        <v>2611</v>
      </c>
      <c r="D64" s="8">
        <f t="shared" si="25"/>
        <v>932</v>
      </c>
      <c r="E64" s="8">
        <f t="shared" si="25"/>
        <v>872</v>
      </c>
      <c r="F64" s="8">
        <f t="shared" si="25"/>
        <v>544</v>
      </c>
      <c r="G64" s="8">
        <f t="shared" si="25"/>
        <v>507</v>
      </c>
      <c r="H64" s="8">
        <f t="shared" si="25"/>
        <v>770</v>
      </c>
      <c r="I64" s="8">
        <f t="shared" si="25"/>
        <v>704</v>
      </c>
      <c r="J64" s="8">
        <f t="shared" si="25"/>
        <v>663</v>
      </c>
      <c r="K64" s="8">
        <f t="shared" si="25"/>
        <v>663</v>
      </c>
      <c r="L64" s="8">
        <f t="shared" si="25"/>
        <v>596</v>
      </c>
      <c r="M64" s="8">
        <f t="shared" si="25"/>
        <v>506</v>
      </c>
      <c r="N64" s="8">
        <f t="shared" si="25"/>
        <v>545</v>
      </c>
      <c r="O64" s="8">
        <f t="shared" si="25"/>
        <v>884</v>
      </c>
      <c r="P64" s="8">
        <f t="shared" si="25"/>
        <v>696</v>
      </c>
      <c r="Q64" s="8">
        <f t="shared" si="25"/>
        <v>275</v>
      </c>
      <c r="R64" s="8">
        <f t="shared" si="25"/>
        <v>392</v>
      </c>
      <c r="S64" s="33">
        <f t="shared" si="21"/>
        <v>12160</v>
      </c>
    </row>
    <row r="65" spans="1:19" ht="12.75">
      <c r="A65" s="10">
        <v>94</v>
      </c>
      <c r="B65" s="18" t="s">
        <v>21</v>
      </c>
      <c r="C65" s="11">
        <f aca="true" t="shared" si="26" ref="C65:R65">+C41+C17</f>
        <v>248</v>
      </c>
      <c r="D65" s="11">
        <f t="shared" si="26"/>
        <v>103</v>
      </c>
      <c r="E65" s="11">
        <f t="shared" si="26"/>
        <v>56</v>
      </c>
      <c r="F65" s="11">
        <f t="shared" si="26"/>
        <v>21</v>
      </c>
      <c r="G65" s="11">
        <f t="shared" si="26"/>
        <v>43</v>
      </c>
      <c r="H65" s="11">
        <f t="shared" si="26"/>
        <v>66</v>
      </c>
      <c r="I65" s="11">
        <f t="shared" si="26"/>
        <v>69</v>
      </c>
      <c r="J65" s="11">
        <f t="shared" si="26"/>
        <v>101</v>
      </c>
      <c r="K65" s="11">
        <f t="shared" si="26"/>
        <v>109</v>
      </c>
      <c r="L65" s="11">
        <f t="shared" si="26"/>
        <v>111</v>
      </c>
      <c r="M65" s="11">
        <f t="shared" si="26"/>
        <v>87</v>
      </c>
      <c r="N65" s="11">
        <f t="shared" si="26"/>
        <v>41</v>
      </c>
      <c r="O65" s="11">
        <f t="shared" si="26"/>
        <v>8</v>
      </c>
      <c r="P65" s="11">
        <f t="shared" si="26"/>
        <v>8</v>
      </c>
      <c r="Q65" s="11">
        <f t="shared" si="26"/>
        <v>5</v>
      </c>
      <c r="R65" s="11">
        <f t="shared" si="26"/>
        <v>1</v>
      </c>
      <c r="S65" s="40">
        <f t="shared" si="21"/>
        <v>1077</v>
      </c>
    </row>
    <row r="66" spans="1:19" ht="12.75">
      <c r="A66" s="142" t="s">
        <v>22</v>
      </c>
      <c r="B66" s="143"/>
      <c r="C66" s="21">
        <f>SUM(C60:C65)</f>
        <v>7626</v>
      </c>
      <c r="D66" s="21">
        <f aca="true" t="shared" si="27" ref="D66:S66">SUM(D60:D65)</f>
        <v>3377</v>
      </c>
      <c r="E66" s="21">
        <f t="shared" si="27"/>
        <v>2676</v>
      </c>
      <c r="F66" s="21">
        <f t="shared" si="27"/>
        <v>1004</v>
      </c>
      <c r="G66" s="21">
        <f t="shared" si="27"/>
        <v>1384</v>
      </c>
      <c r="H66" s="21">
        <f t="shared" si="27"/>
        <v>2002</v>
      </c>
      <c r="I66" s="21">
        <f t="shared" si="27"/>
        <v>2452</v>
      </c>
      <c r="J66" s="21">
        <f t="shared" si="27"/>
        <v>2396</v>
      </c>
      <c r="K66" s="21">
        <f t="shared" si="27"/>
        <v>2592</v>
      </c>
      <c r="L66" s="21">
        <f t="shared" si="27"/>
        <v>3111</v>
      </c>
      <c r="M66" s="21">
        <f t="shared" si="27"/>
        <v>2969</v>
      </c>
      <c r="N66" s="21">
        <f t="shared" si="27"/>
        <v>3469</v>
      </c>
      <c r="O66" s="21">
        <f t="shared" si="27"/>
        <v>3334</v>
      </c>
      <c r="P66" s="21">
        <f t="shared" si="27"/>
        <v>2079</v>
      </c>
      <c r="Q66" s="44">
        <f t="shared" si="27"/>
        <v>793</v>
      </c>
      <c r="R66" s="44">
        <f t="shared" si="27"/>
        <v>600</v>
      </c>
      <c r="S66" s="46">
        <f t="shared" si="27"/>
        <v>41864</v>
      </c>
    </row>
    <row r="67" spans="1:19" ht="12.75">
      <c r="A67" s="180" t="s">
        <v>23</v>
      </c>
      <c r="B67" s="168"/>
      <c r="C67" s="23">
        <f>+C66+C59</f>
        <v>337961</v>
      </c>
      <c r="D67" s="23">
        <f aca="true" t="shared" si="28" ref="D67:S67">+D66+D59</f>
        <v>107331</v>
      </c>
      <c r="E67" s="23">
        <f t="shared" si="28"/>
        <v>130444</v>
      </c>
      <c r="F67" s="23">
        <f t="shared" si="28"/>
        <v>196385</v>
      </c>
      <c r="G67" s="23">
        <f t="shared" si="28"/>
        <v>222490</v>
      </c>
      <c r="H67" s="23">
        <f t="shared" si="28"/>
        <v>196949</v>
      </c>
      <c r="I67" s="23">
        <f t="shared" si="28"/>
        <v>162611</v>
      </c>
      <c r="J67" s="23">
        <f t="shared" si="28"/>
        <v>140894</v>
      </c>
      <c r="K67" s="23">
        <f t="shared" si="28"/>
        <v>112812</v>
      </c>
      <c r="L67" s="23">
        <f t="shared" si="28"/>
        <v>95139</v>
      </c>
      <c r="M67" s="23">
        <f t="shared" si="28"/>
        <v>68708</v>
      </c>
      <c r="N67" s="23">
        <f t="shared" si="28"/>
        <v>44292</v>
      </c>
      <c r="O67" s="23">
        <f t="shared" si="28"/>
        <v>28041</v>
      </c>
      <c r="P67" s="23">
        <f t="shared" si="28"/>
        <v>16170</v>
      </c>
      <c r="Q67" s="47">
        <f t="shared" si="28"/>
        <v>7978</v>
      </c>
      <c r="R67" s="47">
        <f t="shared" si="28"/>
        <v>6149</v>
      </c>
      <c r="S67" s="49">
        <f t="shared" si="28"/>
        <v>1874354</v>
      </c>
    </row>
    <row r="68" spans="1:19" ht="12.75">
      <c r="A68" s="147" t="s">
        <v>34</v>
      </c>
      <c r="B68" s="148"/>
      <c r="C68" s="25">
        <f>+C67/$S$67</f>
        <v>0.18030798877906734</v>
      </c>
      <c r="D68" s="25">
        <f aca="true" t="shared" si="29" ref="D68:S68">+D67/$S$67</f>
        <v>0.057262928987800596</v>
      </c>
      <c r="E68" s="25">
        <f t="shared" si="29"/>
        <v>0.069594110824316</v>
      </c>
      <c r="F68" s="25">
        <f t="shared" si="29"/>
        <v>0.10477476506572397</v>
      </c>
      <c r="G68" s="25">
        <f t="shared" si="29"/>
        <v>0.11870223020838112</v>
      </c>
      <c r="H68" s="25">
        <f t="shared" si="29"/>
        <v>0.10507566873706888</v>
      </c>
      <c r="I68" s="25">
        <f t="shared" si="29"/>
        <v>0.08675575691678306</v>
      </c>
      <c r="J68" s="25">
        <f t="shared" si="29"/>
        <v>0.07516936501856106</v>
      </c>
      <c r="K68" s="25">
        <f t="shared" si="29"/>
        <v>0.06018713647475343</v>
      </c>
      <c r="L68" s="25">
        <f t="shared" si="29"/>
        <v>0.050758287922132106</v>
      </c>
      <c r="M68" s="25">
        <f t="shared" si="29"/>
        <v>0.03665689618930042</v>
      </c>
      <c r="N68" s="25">
        <f t="shared" si="29"/>
        <v>0.02363054150923465</v>
      </c>
      <c r="O68" s="25">
        <f t="shared" si="29"/>
        <v>0.014960354340748865</v>
      </c>
      <c r="P68" s="25">
        <f t="shared" si="29"/>
        <v>0.008626972279516035</v>
      </c>
      <c r="Q68" s="50">
        <f t="shared" si="29"/>
        <v>0.004256399804946131</v>
      </c>
      <c r="R68" s="50">
        <f t="shared" si="29"/>
        <v>0.003280596941666302</v>
      </c>
      <c r="S68" s="26">
        <f t="shared" si="29"/>
        <v>1</v>
      </c>
    </row>
    <row r="69" spans="1:19" ht="12.75">
      <c r="A69" s="198" t="s">
        <v>207</v>
      </c>
      <c r="B69" s="199"/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200"/>
    </row>
    <row r="70" spans="1:19" ht="12.75">
      <c r="A70" s="197"/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4"/>
    </row>
    <row r="74" spans="2:3" ht="12.75">
      <c r="B74" s="70" t="s">
        <v>161</v>
      </c>
      <c r="C74" s="51"/>
    </row>
  </sheetData>
  <sheetProtection/>
  <mergeCells count="36">
    <mergeCell ref="A50:S50"/>
    <mergeCell ref="S51:S52"/>
    <mergeCell ref="C51:R51"/>
    <mergeCell ref="A46:S46"/>
    <mergeCell ref="A49:S49"/>
    <mergeCell ref="A18:B18"/>
    <mergeCell ref="A21:S21"/>
    <mergeCell ref="A35:B35"/>
    <mergeCell ref="A42:B42"/>
    <mergeCell ref="A45:S45"/>
    <mergeCell ref="A1:S1"/>
    <mergeCell ref="A2:S2"/>
    <mergeCell ref="A3:A4"/>
    <mergeCell ref="B3:B4"/>
    <mergeCell ref="C3:R3"/>
    <mergeCell ref="A11:B11"/>
    <mergeCell ref="S3:S4"/>
    <mergeCell ref="A27:A28"/>
    <mergeCell ref="A19:B19"/>
    <mergeCell ref="A22:S22"/>
    <mergeCell ref="A20:B20"/>
    <mergeCell ref="B27:B28"/>
    <mergeCell ref="C27:R27"/>
    <mergeCell ref="A25:S25"/>
    <mergeCell ref="A26:S26"/>
    <mergeCell ref="S27:S28"/>
    <mergeCell ref="A70:S70"/>
    <mergeCell ref="A67:B67"/>
    <mergeCell ref="A68:B68"/>
    <mergeCell ref="A43:B43"/>
    <mergeCell ref="A44:B44"/>
    <mergeCell ref="A51:A52"/>
    <mergeCell ref="B51:B52"/>
    <mergeCell ref="A66:B66"/>
    <mergeCell ref="A69:S69"/>
    <mergeCell ref="A59:B59"/>
  </mergeCells>
  <hyperlinks>
    <hyperlink ref="U1" location="Indice!A2" display="Volver"/>
    <hyperlink ref="B74" location="Indice!A2" display="Volver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73"/>
  <sheetViews>
    <sheetView showGridLines="0" zoomScalePageLayoutView="0" workbookViewId="0" topLeftCell="A1">
      <selection activeCell="A1" sqref="A1:S1"/>
    </sheetView>
  </sheetViews>
  <sheetFormatPr defaultColWidth="11.421875" defaultRowHeight="12.75"/>
  <cols>
    <col min="1" max="1" width="6.00390625" style="3" bestFit="1" customWidth="1"/>
    <col min="2" max="2" width="38.57421875" style="3" bestFit="1" customWidth="1"/>
    <col min="3" max="18" width="11.8515625" style="3" customWidth="1"/>
    <col min="19" max="19" width="15.8515625" style="3" customWidth="1"/>
    <col min="20" max="20" width="11.421875" style="3" customWidth="1"/>
    <col min="21" max="21" width="8.7109375" style="3" bestFit="1" customWidth="1"/>
    <col min="22" max="16384" width="11.421875" style="3" customWidth="1"/>
  </cols>
  <sheetData>
    <row r="1" spans="1:21" ht="12.75">
      <c r="A1" s="130" t="s">
        <v>146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2"/>
      <c r="U1" s="70" t="s">
        <v>161</v>
      </c>
    </row>
    <row r="2" spans="1:19" ht="13.5" customHeight="1">
      <c r="A2" s="135" t="s">
        <v>256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7"/>
    </row>
    <row r="3" spans="1:19" ht="13.5" customHeight="1">
      <c r="A3" s="133" t="s">
        <v>0</v>
      </c>
      <c r="B3" s="187" t="s">
        <v>1</v>
      </c>
      <c r="C3" s="85"/>
      <c r="D3" s="189" t="s">
        <v>52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38" t="s">
        <v>33</v>
      </c>
    </row>
    <row r="4" spans="1:19" ht="12.75">
      <c r="A4" s="186"/>
      <c r="B4" s="188"/>
      <c r="C4" s="79" t="s">
        <v>165</v>
      </c>
      <c r="D4" s="75" t="s">
        <v>166</v>
      </c>
      <c r="E4" s="72" t="s">
        <v>53</v>
      </c>
      <c r="F4" s="72" t="s">
        <v>54</v>
      </c>
      <c r="G4" s="72" t="s">
        <v>55</v>
      </c>
      <c r="H4" s="72" t="s">
        <v>56</v>
      </c>
      <c r="I4" s="72" t="s">
        <v>57</v>
      </c>
      <c r="J4" s="72" t="s">
        <v>58</v>
      </c>
      <c r="K4" s="72" t="s">
        <v>59</v>
      </c>
      <c r="L4" s="72" t="s">
        <v>60</v>
      </c>
      <c r="M4" s="72" t="s">
        <v>61</v>
      </c>
      <c r="N4" s="72" t="s">
        <v>62</v>
      </c>
      <c r="O4" s="72" t="s">
        <v>63</v>
      </c>
      <c r="P4" s="72" t="s">
        <v>64</v>
      </c>
      <c r="Q4" s="82" t="s">
        <v>65</v>
      </c>
      <c r="R4" s="79" t="s">
        <v>66</v>
      </c>
      <c r="S4" s="139"/>
    </row>
    <row r="5" spans="1:19" ht="12.75">
      <c r="A5" s="15">
        <v>67</v>
      </c>
      <c r="B5" s="16" t="s">
        <v>15</v>
      </c>
      <c r="C5" s="5">
        <v>21</v>
      </c>
      <c r="D5" s="5">
        <v>125</v>
      </c>
      <c r="E5" s="5">
        <v>4104</v>
      </c>
      <c r="F5" s="5">
        <v>29838</v>
      </c>
      <c r="G5" s="5">
        <v>36254</v>
      </c>
      <c r="H5" s="5">
        <v>30847</v>
      </c>
      <c r="I5" s="5">
        <v>23365</v>
      </c>
      <c r="J5" s="5">
        <v>18198</v>
      </c>
      <c r="K5" s="5">
        <v>12564</v>
      </c>
      <c r="L5" s="5">
        <v>10611</v>
      </c>
      <c r="M5" s="5">
        <v>7890</v>
      </c>
      <c r="N5" s="5">
        <v>5067</v>
      </c>
      <c r="O5" s="5">
        <v>3400</v>
      </c>
      <c r="P5" s="5">
        <v>2357</v>
      </c>
      <c r="Q5" s="5">
        <v>1331</v>
      </c>
      <c r="R5" s="5">
        <v>1173</v>
      </c>
      <c r="S5" s="39">
        <f aca="true" t="shared" si="0" ref="S5:S10">SUM(C5:R5)</f>
        <v>187145</v>
      </c>
    </row>
    <row r="6" spans="1:19" ht="12.75">
      <c r="A6" s="7">
        <v>78</v>
      </c>
      <c r="B6" s="17" t="s">
        <v>162</v>
      </c>
      <c r="C6" s="8">
        <v>14</v>
      </c>
      <c r="D6" s="8">
        <v>144</v>
      </c>
      <c r="E6" s="8">
        <v>3461</v>
      </c>
      <c r="F6" s="8">
        <v>23628</v>
      </c>
      <c r="G6" s="8">
        <v>31678</v>
      </c>
      <c r="H6" s="8">
        <v>24951</v>
      </c>
      <c r="I6" s="8">
        <v>19587</v>
      </c>
      <c r="J6" s="8">
        <v>17379</v>
      </c>
      <c r="K6" s="8">
        <v>13942</v>
      </c>
      <c r="L6" s="8">
        <v>12036</v>
      </c>
      <c r="M6" s="8">
        <v>9135</v>
      </c>
      <c r="N6" s="8">
        <v>4988</v>
      </c>
      <c r="O6" s="8">
        <v>3157</v>
      </c>
      <c r="P6" s="8">
        <v>2188</v>
      </c>
      <c r="Q6" s="8">
        <v>1293</v>
      </c>
      <c r="R6" s="8">
        <v>1030</v>
      </c>
      <c r="S6" s="33">
        <f>SUM(C6:R6)</f>
        <v>168611</v>
      </c>
    </row>
    <row r="7" spans="1:19" ht="12.75">
      <c r="A7" s="7">
        <v>80</v>
      </c>
      <c r="B7" s="17" t="s">
        <v>16</v>
      </c>
      <c r="C7" s="8">
        <v>33</v>
      </c>
      <c r="D7" s="8">
        <v>46</v>
      </c>
      <c r="E7" s="8">
        <v>297</v>
      </c>
      <c r="F7" s="8">
        <v>1582</v>
      </c>
      <c r="G7" s="8">
        <v>3013</v>
      </c>
      <c r="H7" s="8">
        <v>3481</v>
      </c>
      <c r="I7" s="8">
        <v>3881</v>
      </c>
      <c r="J7" s="8">
        <v>4249</v>
      </c>
      <c r="K7" s="8">
        <v>3420</v>
      </c>
      <c r="L7" s="8">
        <v>2971</v>
      </c>
      <c r="M7" s="8">
        <v>2632</v>
      </c>
      <c r="N7" s="8">
        <v>2009</v>
      </c>
      <c r="O7" s="8">
        <v>1692</v>
      </c>
      <c r="P7" s="8">
        <v>1055</v>
      </c>
      <c r="Q7" s="8">
        <v>603</v>
      </c>
      <c r="R7" s="8">
        <v>690</v>
      </c>
      <c r="S7" s="33">
        <f t="shared" si="0"/>
        <v>31654</v>
      </c>
    </row>
    <row r="8" spans="1:19" ht="12.75">
      <c r="A8" s="7">
        <v>81</v>
      </c>
      <c r="B8" s="17" t="s">
        <v>225</v>
      </c>
      <c r="C8" s="8">
        <v>86</v>
      </c>
      <c r="D8" s="8">
        <v>135</v>
      </c>
      <c r="E8" s="8">
        <v>822</v>
      </c>
      <c r="F8" s="8">
        <v>3807</v>
      </c>
      <c r="G8" s="8">
        <v>8877</v>
      </c>
      <c r="H8" s="8">
        <v>12068</v>
      </c>
      <c r="I8" s="8">
        <v>12134</v>
      </c>
      <c r="J8" s="8">
        <v>10975</v>
      </c>
      <c r="K8" s="8">
        <v>8345</v>
      </c>
      <c r="L8" s="8">
        <v>6980</v>
      </c>
      <c r="M8" s="8">
        <v>4947</v>
      </c>
      <c r="N8" s="8">
        <v>2353</v>
      </c>
      <c r="O8" s="8">
        <v>972</v>
      </c>
      <c r="P8" s="8">
        <v>504</v>
      </c>
      <c r="Q8" s="8">
        <v>246</v>
      </c>
      <c r="R8" s="8">
        <v>256</v>
      </c>
      <c r="S8" s="33">
        <f t="shared" si="0"/>
        <v>73507</v>
      </c>
    </row>
    <row r="9" spans="1:19" ht="12.75">
      <c r="A9" s="7">
        <v>99</v>
      </c>
      <c r="B9" s="17" t="s">
        <v>208</v>
      </c>
      <c r="C9" s="8">
        <v>148</v>
      </c>
      <c r="D9" s="8">
        <v>210</v>
      </c>
      <c r="E9" s="8">
        <v>1638</v>
      </c>
      <c r="F9" s="8">
        <v>11161</v>
      </c>
      <c r="G9" s="8">
        <v>17377</v>
      </c>
      <c r="H9" s="8">
        <v>16252</v>
      </c>
      <c r="I9" s="8">
        <v>15082</v>
      </c>
      <c r="J9" s="8">
        <v>15017</v>
      </c>
      <c r="K9" s="8">
        <v>13357</v>
      </c>
      <c r="L9" s="8">
        <v>12043</v>
      </c>
      <c r="M9" s="8">
        <v>9473</v>
      </c>
      <c r="N9" s="8">
        <v>6468</v>
      </c>
      <c r="O9" s="8">
        <v>4569</v>
      </c>
      <c r="P9" s="8">
        <v>3035</v>
      </c>
      <c r="Q9" s="8">
        <v>1668</v>
      </c>
      <c r="R9" s="8">
        <v>1822</v>
      </c>
      <c r="S9" s="33">
        <f t="shared" si="0"/>
        <v>129320</v>
      </c>
    </row>
    <row r="10" spans="1:19" ht="12.75">
      <c r="A10" s="10">
        <v>107</v>
      </c>
      <c r="B10" s="18" t="s">
        <v>209</v>
      </c>
      <c r="C10" s="11">
        <v>20</v>
      </c>
      <c r="D10" s="11">
        <v>105</v>
      </c>
      <c r="E10" s="11">
        <v>2841</v>
      </c>
      <c r="F10" s="11">
        <v>18804</v>
      </c>
      <c r="G10" s="11">
        <v>26087</v>
      </c>
      <c r="H10" s="11">
        <v>22894</v>
      </c>
      <c r="I10" s="11">
        <v>17332</v>
      </c>
      <c r="J10" s="11">
        <v>13675</v>
      </c>
      <c r="K10" s="11">
        <v>10357</v>
      </c>
      <c r="L10" s="11">
        <v>8762</v>
      </c>
      <c r="M10" s="11">
        <v>6219</v>
      </c>
      <c r="N10" s="11">
        <v>3864</v>
      </c>
      <c r="O10" s="11">
        <v>2403</v>
      </c>
      <c r="P10" s="11">
        <v>1675</v>
      </c>
      <c r="Q10" s="11">
        <v>1279</v>
      </c>
      <c r="R10" s="11">
        <v>1255</v>
      </c>
      <c r="S10" s="40">
        <f t="shared" si="0"/>
        <v>137572</v>
      </c>
    </row>
    <row r="11" spans="1:19" ht="12.75" customHeight="1">
      <c r="A11" s="140" t="s">
        <v>17</v>
      </c>
      <c r="B11" s="141"/>
      <c r="C11" s="19">
        <f>SUM(C5:C10)</f>
        <v>322</v>
      </c>
      <c r="D11" s="19">
        <f aca="true" t="shared" si="1" ref="D11:R11">SUM(D5:D10)</f>
        <v>765</v>
      </c>
      <c r="E11" s="19">
        <f t="shared" si="1"/>
        <v>13163</v>
      </c>
      <c r="F11" s="19">
        <f t="shared" si="1"/>
        <v>88820</v>
      </c>
      <c r="G11" s="19">
        <f t="shared" si="1"/>
        <v>123286</v>
      </c>
      <c r="H11" s="19">
        <f t="shared" si="1"/>
        <v>110493</v>
      </c>
      <c r="I11" s="19">
        <f t="shared" si="1"/>
        <v>91381</v>
      </c>
      <c r="J11" s="19">
        <f t="shared" si="1"/>
        <v>79493</v>
      </c>
      <c r="K11" s="19">
        <f t="shared" si="1"/>
        <v>61985</v>
      </c>
      <c r="L11" s="19">
        <f t="shared" si="1"/>
        <v>53403</v>
      </c>
      <c r="M11" s="19">
        <f t="shared" si="1"/>
        <v>40296</v>
      </c>
      <c r="N11" s="19">
        <f t="shared" si="1"/>
        <v>24749</v>
      </c>
      <c r="O11" s="19">
        <f t="shared" si="1"/>
        <v>16193</v>
      </c>
      <c r="P11" s="19">
        <f t="shared" si="1"/>
        <v>10814</v>
      </c>
      <c r="Q11" s="41">
        <f t="shared" si="1"/>
        <v>6420</v>
      </c>
      <c r="R11" s="41">
        <f t="shared" si="1"/>
        <v>6226</v>
      </c>
      <c r="S11" s="43">
        <f>SUM(S5:S10)</f>
        <v>727809</v>
      </c>
    </row>
    <row r="12" spans="1:19" ht="12.75">
      <c r="A12" s="15">
        <v>62</v>
      </c>
      <c r="B12" s="16" t="s">
        <v>18</v>
      </c>
      <c r="C12" s="5"/>
      <c r="D12" s="5"/>
      <c r="E12" s="5"/>
      <c r="F12" s="5"/>
      <c r="G12" s="5"/>
      <c r="H12" s="5">
        <v>5</v>
      </c>
      <c r="I12" s="5">
        <v>4</v>
      </c>
      <c r="J12" s="5">
        <v>8</v>
      </c>
      <c r="K12" s="5">
        <v>4</v>
      </c>
      <c r="L12" s="5">
        <v>7</v>
      </c>
      <c r="M12" s="5">
        <v>5</v>
      </c>
      <c r="N12" s="5">
        <v>6</v>
      </c>
      <c r="O12" s="5">
        <v>5</v>
      </c>
      <c r="P12" s="5">
        <v>4</v>
      </c>
      <c r="Q12" s="5">
        <v>5</v>
      </c>
      <c r="R12" s="5">
        <v>1</v>
      </c>
      <c r="S12" s="39">
        <f aca="true" t="shared" si="2" ref="S12:S17">SUM(C12:R12)</f>
        <v>54</v>
      </c>
    </row>
    <row r="13" spans="1:19" ht="12.75">
      <c r="A13" s="7">
        <v>63</v>
      </c>
      <c r="B13" s="17" t="s">
        <v>210</v>
      </c>
      <c r="C13" s="8">
        <v>13</v>
      </c>
      <c r="D13" s="8">
        <v>15</v>
      </c>
      <c r="E13" s="8">
        <v>12</v>
      </c>
      <c r="F13" s="8">
        <v>20</v>
      </c>
      <c r="G13" s="8">
        <v>40</v>
      </c>
      <c r="H13" s="8">
        <v>119</v>
      </c>
      <c r="I13" s="8">
        <v>167</v>
      </c>
      <c r="J13" s="8">
        <v>178</v>
      </c>
      <c r="K13" s="8">
        <v>200</v>
      </c>
      <c r="L13" s="8">
        <v>209</v>
      </c>
      <c r="M13" s="8">
        <v>306</v>
      </c>
      <c r="N13" s="8">
        <v>434</v>
      </c>
      <c r="O13" s="8">
        <v>371</v>
      </c>
      <c r="P13" s="8">
        <v>269</v>
      </c>
      <c r="Q13" s="8">
        <v>161</v>
      </c>
      <c r="R13" s="8">
        <v>93</v>
      </c>
      <c r="S13" s="33">
        <f t="shared" si="2"/>
        <v>2607</v>
      </c>
    </row>
    <row r="14" spans="1:19" ht="12.75">
      <c r="A14" s="7">
        <v>65</v>
      </c>
      <c r="B14" s="17" t="s">
        <v>19</v>
      </c>
      <c r="C14" s="8">
        <v>38</v>
      </c>
      <c r="D14" s="8">
        <v>13</v>
      </c>
      <c r="E14" s="8">
        <v>27</v>
      </c>
      <c r="F14" s="8">
        <v>86</v>
      </c>
      <c r="G14" s="8">
        <v>136</v>
      </c>
      <c r="H14" s="8">
        <v>161</v>
      </c>
      <c r="I14" s="8">
        <v>198</v>
      </c>
      <c r="J14" s="8">
        <v>190</v>
      </c>
      <c r="K14" s="8">
        <v>196</v>
      </c>
      <c r="L14" s="8">
        <v>218</v>
      </c>
      <c r="M14" s="8">
        <v>199</v>
      </c>
      <c r="N14" s="8">
        <v>278</v>
      </c>
      <c r="O14" s="8">
        <v>196</v>
      </c>
      <c r="P14" s="8">
        <v>81</v>
      </c>
      <c r="Q14" s="8">
        <v>21</v>
      </c>
      <c r="R14" s="8">
        <v>25</v>
      </c>
      <c r="S14" s="33">
        <f t="shared" si="2"/>
        <v>2063</v>
      </c>
    </row>
    <row r="15" spans="1:19" ht="12.75">
      <c r="A15" s="7">
        <v>68</v>
      </c>
      <c r="B15" s="17" t="s">
        <v>20</v>
      </c>
      <c r="C15" s="8"/>
      <c r="D15" s="8">
        <v>1</v>
      </c>
      <c r="E15" s="8">
        <v>1</v>
      </c>
      <c r="F15" s="8">
        <v>12</v>
      </c>
      <c r="G15" s="8">
        <v>7</v>
      </c>
      <c r="H15" s="8">
        <v>19</v>
      </c>
      <c r="I15" s="8">
        <v>33</v>
      </c>
      <c r="J15" s="8">
        <v>29</v>
      </c>
      <c r="K15" s="8">
        <v>27</v>
      </c>
      <c r="L15" s="8">
        <v>18</v>
      </c>
      <c r="M15" s="8">
        <v>22</v>
      </c>
      <c r="N15" s="8">
        <v>22</v>
      </c>
      <c r="O15" s="8">
        <v>19</v>
      </c>
      <c r="P15" s="8">
        <v>7</v>
      </c>
      <c r="Q15" s="8">
        <v>8</v>
      </c>
      <c r="R15" s="8">
        <v>5</v>
      </c>
      <c r="S15" s="33">
        <f t="shared" si="2"/>
        <v>230</v>
      </c>
    </row>
    <row r="16" spans="1:19" ht="12.75">
      <c r="A16" s="7">
        <v>76</v>
      </c>
      <c r="B16" s="17" t="s">
        <v>211</v>
      </c>
      <c r="C16" s="8">
        <v>3</v>
      </c>
      <c r="D16" s="8">
        <v>4</v>
      </c>
      <c r="E16" s="8">
        <v>42</v>
      </c>
      <c r="F16" s="8">
        <v>445</v>
      </c>
      <c r="G16" s="8">
        <v>799</v>
      </c>
      <c r="H16" s="8">
        <v>1140</v>
      </c>
      <c r="I16" s="8">
        <v>903</v>
      </c>
      <c r="J16" s="8">
        <v>709</v>
      </c>
      <c r="K16" s="8">
        <v>575</v>
      </c>
      <c r="L16" s="8">
        <v>450</v>
      </c>
      <c r="M16" s="8">
        <v>364</v>
      </c>
      <c r="N16" s="8">
        <v>518</v>
      </c>
      <c r="O16" s="8">
        <v>703</v>
      </c>
      <c r="P16" s="8">
        <v>492</v>
      </c>
      <c r="Q16" s="8">
        <v>380</v>
      </c>
      <c r="R16" s="8">
        <v>770</v>
      </c>
      <c r="S16" s="33">
        <f t="shared" si="2"/>
        <v>8297</v>
      </c>
    </row>
    <row r="17" spans="1:19" ht="12.75">
      <c r="A17" s="10">
        <v>94</v>
      </c>
      <c r="B17" s="18" t="s">
        <v>21</v>
      </c>
      <c r="C17" s="11"/>
      <c r="D17" s="11"/>
      <c r="E17" s="11">
        <v>2</v>
      </c>
      <c r="F17" s="11">
        <v>10</v>
      </c>
      <c r="G17" s="11">
        <v>11</v>
      </c>
      <c r="H17" s="11">
        <v>13</v>
      </c>
      <c r="I17" s="11">
        <v>16</v>
      </c>
      <c r="J17" s="11">
        <v>14</v>
      </c>
      <c r="K17" s="11">
        <v>13</v>
      </c>
      <c r="L17" s="11">
        <v>10</v>
      </c>
      <c r="M17" s="11">
        <v>5</v>
      </c>
      <c r="N17" s="11">
        <v>2</v>
      </c>
      <c r="O17" s="11">
        <v>4</v>
      </c>
      <c r="P17" s="11">
        <v>2</v>
      </c>
      <c r="Q17" s="11">
        <v>4</v>
      </c>
      <c r="R17" s="11">
        <v>1</v>
      </c>
      <c r="S17" s="40">
        <f t="shared" si="2"/>
        <v>107</v>
      </c>
    </row>
    <row r="18" spans="1:19" ht="12.75" customHeight="1">
      <c r="A18" s="142" t="s">
        <v>22</v>
      </c>
      <c r="B18" s="143"/>
      <c r="C18" s="21">
        <f>SUM(C12:C17)</f>
        <v>54</v>
      </c>
      <c r="D18" s="21">
        <f aca="true" t="shared" si="3" ref="D18:S18">SUM(D12:D17)</f>
        <v>33</v>
      </c>
      <c r="E18" s="21">
        <f t="shared" si="3"/>
        <v>84</v>
      </c>
      <c r="F18" s="21">
        <f t="shared" si="3"/>
        <v>573</v>
      </c>
      <c r="G18" s="21">
        <f t="shared" si="3"/>
        <v>993</v>
      </c>
      <c r="H18" s="21">
        <f t="shared" si="3"/>
        <v>1457</v>
      </c>
      <c r="I18" s="21">
        <f t="shared" si="3"/>
        <v>1321</v>
      </c>
      <c r="J18" s="21">
        <f t="shared" si="3"/>
        <v>1128</v>
      </c>
      <c r="K18" s="21">
        <f t="shared" si="3"/>
        <v>1015</v>
      </c>
      <c r="L18" s="21">
        <f t="shared" si="3"/>
        <v>912</v>
      </c>
      <c r="M18" s="21">
        <f t="shared" si="3"/>
        <v>901</v>
      </c>
      <c r="N18" s="21">
        <f t="shared" si="3"/>
        <v>1260</v>
      </c>
      <c r="O18" s="21">
        <f t="shared" si="3"/>
        <v>1298</v>
      </c>
      <c r="P18" s="21">
        <f t="shared" si="3"/>
        <v>855</v>
      </c>
      <c r="Q18" s="44">
        <f t="shared" si="3"/>
        <v>579</v>
      </c>
      <c r="R18" s="44">
        <f t="shared" si="3"/>
        <v>895</v>
      </c>
      <c r="S18" s="46">
        <f t="shared" si="3"/>
        <v>13358</v>
      </c>
    </row>
    <row r="19" spans="1:19" ht="12.75" customHeight="1">
      <c r="A19" s="180" t="s">
        <v>23</v>
      </c>
      <c r="B19" s="168"/>
      <c r="C19" s="23">
        <f>+C18+C11</f>
        <v>376</v>
      </c>
      <c r="D19" s="23">
        <f aca="true" t="shared" si="4" ref="D19:S19">+D18+D11</f>
        <v>798</v>
      </c>
      <c r="E19" s="23">
        <f t="shared" si="4"/>
        <v>13247</v>
      </c>
      <c r="F19" s="23">
        <f t="shared" si="4"/>
        <v>89393</v>
      </c>
      <c r="G19" s="23">
        <f t="shared" si="4"/>
        <v>124279</v>
      </c>
      <c r="H19" s="23">
        <f t="shared" si="4"/>
        <v>111950</v>
      </c>
      <c r="I19" s="23">
        <f t="shared" si="4"/>
        <v>92702</v>
      </c>
      <c r="J19" s="23">
        <f t="shared" si="4"/>
        <v>80621</v>
      </c>
      <c r="K19" s="23">
        <f t="shared" si="4"/>
        <v>63000</v>
      </c>
      <c r="L19" s="23">
        <f t="shared" si="4"/>
        <v>54315</v>
      </c>
      <c r="M19" s="23">
        <f t="shared" si="4"/>
        <v>41197</v>
      </c>
      <c r="N19" s="23">
        <f t="shared" si="4"/>
        <v>26009</v>
      </c>
      <c r="O19" s="23">
        <f t="shared" si="4"/>
        <v>17491</v>
      </c>
      <c r="P19" s="23">
        <f t="shared" si="4"/>
        <v>11669</v>
      </c>
      <c r="Q19" s="47">
        <f t="shared" si="4"/>
        <v>6999</v>
      </c>
      <c r="R19" s="47">
        <f t="shared" si="4"/>
        <v>7121</v>
      </c>
      <c r="S19" s="49">
        <f t="shared" si="4"/>
        <v>741167</v>
      </c>
    </row>
    <row r="20" spans="1:19" ht="12.75" customHeight="1">
      <c r="A20" s="147" t="s">
        <v>34</v>
      </c>
      <c r="B20" s="148"/>
      <c r="C20" s="25">
        <f>+C19/$S$19</f>
        <v>0.0005073080695713652</v>
      </c>
      <c r="D20" s="25">
        <f aca="true" t="shared" si="5" ref="D20:S20">+D19/$S$19</f>
        <v>0.0010766804242498655</v>
      </c>
      <c r="E20" s="25">
        <f t="shared" si="5"/>
        <v>0.017873164887265622</v>
      </c>
      <c r="F20" s="25">
        <f t="shared" si="5"/>
        <v>0.12061114431700277</v>
      </c>
      <c r="G20" s="25">
        <f t="shared" si="5"/>
        <v>0.16768015845281833</v>
      </c>
      <c r="H20" s="25">
        <f t="shared" si="5"/>
        <v>0.15104558082051683</v>
      </c>
      <c r="I20" s="25">
        <f t="shared" si="5"/>
        <v>0.12507572517394866</v>
      </c>
      <c r="J20" s="25">
        <f t="shared" si="5"/>
        <v>0.10877575499178997</v>
      </c>
      <c r="K20" s="25">
        <f t="shared" si="5"/>
        <v>0.08500108612498937</v>
      </c>
      <c r="L20" s="25">
        <f t="shared" si="5"/>
        <v>0.07328307925204441</v>
      </c>
      <c r="M20" s="25">
        <f t="shared" si="5"/>
        <v>0.05558396420779663</v>
      </c>
      <c r="N20" s="25">
        <f t="shared" si="5"/>
        <v>0.035091956333727754</v>
      </c>
      <c r="O20" s="25">
        <f t="shared" si="5"/>
        <v>0.02359926980019348</v>
      </c>
      <c r="P20" s="25">
        <f t="shared" si="5"/>
        <v>0.01574409006337303</v>
      </c>
      <c r="Q20" s="50">
        <f t="shared" si="5"/>
        <v>0.009443215901409533</v>
      </c>
      <c r="R20" s="50">
        <f t="shared" si="5"/>
        <v>0.00960782117930237</v>
      </c>
      <c r="S20" s="26">
        <f t="shared" si="5"/>
        <v>1</v>
      </c>
    </row>
    <row r="21" spans="1:19" ht="12.75" customHeight="1">
      <c r="A21" s="198" t="s">
        <v>207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200"/>
    </row>
    <row r="22" spans="1:19" ht="12.75">
      <c r="A22" s="197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4"/>
    </row>
    <row r="25" spans="1:19" ht="12.75">
      <c r="A25" s="130" t="s">
        <v>147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2"/>
    </row>
    <row r="26" spans="1:19" ht="12.75">
      <c r="A26" s="135" t="s">
        <v>255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7"/>
    </row>
    <row r="27" spans="1:19" ht="12.75">
      <c r="A27" s="133" t="s">
        <v>0</v>
      </c>
      <c r="B27" s="187" t="s">
        <v>1</v>
      </c>
      <c r="C27" s="85"/>
      <c r="D27" s="189" t="s">
        <v>52</v>
      </c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38" t="s">
        <v>33</v>
      </c>
    </row>
    <row r="28" spans="1:19" ht="12.75">
      <c r="A28" s="186"/>
      <c r="B28" s="188"/>
      <c r="C28" s="75" t="s">
        <v>165</v>
      </c>
      <c r="D28" s="75" t="s">
        <v>166</v>
      </c>
      <c r="E28" s="72" t="s">
        <v>53</v>
      </c>
      <c r="F28" s="72" t="s">
        <v>54</v>
      </c>
      <c r="G28" s="72" t="s">
        <v>55</v>
      </c>
      <c r="H28" s="72" t="s">
        <v>56</v>
      </c>
      <c r="I28" s="72" t="s">
        <v>57</v>
      </c>
      <c r="J28" s="72" t="s">
        <v>58</v>
      </c>
      <c r="K28" s="72" t="s">
        <v>59</v>
      </c>
      <c r="L28" s="72" t="s">
        <v>60</v>
      </c>
      <c r="M28" s="72" t="s">
        <v>61</v>
      </c>
      <c r="N28" s="72" t="s">
        <v>62</v>
      </c>
      <c r="O28" s="72" t="s">
        <v>63</v>
      </c>
      <c r="P28" s="72" t="s">
        <v>64</v>
      </c>
      <c r="Q28" s="79" t="s">
        <v>65</v>
      </c>
      <c r="R28" s="79" t="s">
        <v>66</v>
      </c>
      <c r="S28" s="139"/>
    </row>
    <row r="29" spans="1:19" ht="12.75">
      <c r="A29" s="15">
        <v>67</v>
      </c>
      <c r="B29" s="16" t="s">
        <v>15</v>
      </c>
      <c r="C29" s="5">
        <v>61862</v>
      </c>
      <c r="D29" s="5">
        <v>16853</v>
      </c>
      <c r="E29" s="5">
        <v>13693</v>
      </c>
      <c r="F29" s="5">
        <v>6570</v>
      </c>
      <c r="G29" s="5">
        <v>4380</v>
      </c>
      <c r="H29" s="5">
        <v>4911</v>
      </c>
      <c r="I29" s="5">
        <v>5392</v>
      </c>
      <c r="J29" s="5">
        <v>4949</v>
      </c>
      <c r="K29" s="5">
        <v>4498</v>
      </c>
      <c r="L29" s="5">
        <v>4784</v>
      </c>
      <c r="M29" s="5">
        <v>4205</v>
      </c>
      <c r="N29" s="5">
        <v>2870</v>
      </c>
      <c r="O29" s="5">
        <v>2028</v>
      </c>
      <c r="P29" s="5">
        <v>1213</v>
      </c>
      <c r="Q29" s="5">
        <v>617</v>
      </c>
      <c r="R29" s="5">
        <v>372</v>
      </c>
      <c r="S29" s="39">
        <f aca="true" t="shared" si="6" ref="S29:S34">SUM(C29:R29)</f>
        <v>139197</v>
      </c>
    </row>
    <row r="30" spans="1:19" ht="12.75">
      <c r="A30" s="7">
        <v>78</v>
      </c>
      <c r="B30" s="17" t="s">
        <v>162</v>
      </c>
      <c r="C30" s="8">
        <v>70915</v>
      </c>
      <c r="D30" s="8">
        <v>19611</v>
      </c>
      <c r="E30" s="8">
        <v>16818</v>
      </c>
      <c r="F30" s="8">
        <v>8985</v>
      </c>
      <c r="G30" s="8">
        <v>6119</v>
      </c>
      <c r="H30" s="8">
        <v>6366</v>
      </c>
      <c r="I30" s="8">
        <v>6707</v>
      </c>
      <c r="J30" s="8">
        <v>6821</v>
      </c>
      <c r="K30" s="8">
        <v>6561</v>
      </c>
      <c r="L30" s="8">
        <v>6787</v>
      </c>
      <c r="M30" s="8">
        <v>5400</v>
      </c>
      <c r="N30" s="8">
        <v>3501</v>
      </c>
      <c r="O30" s="8">
        <v>2143</v>
      </c>
      <c r="P30" s="8">
        <v>1146</v>
      </c>
      <c r="Q30" s="8">
        <v>485</v>
      </c>
      <c r="R30" s="8">
        <v>334</v>
      </c>
      <c r="S30" s="33">
        <f t="shared" si="6"/>
        <v>168699</v>
      </c>
    </row>
    <row r="31" spans="1:19" ht="12.75">
      <c r="A31" s="7">
        <v>80</v>
      </c>
      <c r="B31" s="17" t="s">
        <v>16</v>
      </c>
      <c r="C31" s="8">
        <v>15582</v>
      </c>
      <c r="D31" s="8">
        <v>5381</v>
      </c>
      <c r="E31" s="8">
        <v>4723</v>
      </c>
      <c r="F31" s="8">
        <v>2390</v>
      </c>
      <c r="G31" s="8">
        <v>1233</v>
      </c>
      <c r="H31" s="8">
        <v>1481</v>
      </c>
      <c r="I31" s="8">
        <v>1831</v>
      </c>
      <c r="J31" s="8">
        <v>1908</v>
      </c>
      <c r="K31" s="8">
        <v>1645</v>
      </c>
      <c r="L31" s="8">
        <v>1607</v>
      </c>
      <c r="M31" s="8">
        <v>1267</v>
      </c>
      <c r="N31" s="8">
        <v>894</v>
      </c>
      <c r="O31" s="8">
        <v>656</v>
      </c>
      <c r="P31" s="8">
        <v>404</v>
      </c>
      <c r="Q31" s="8">
        <v>242</v>
      </c>
      <c r="R31" s="8">
        <v>164</v>
      </c>
      <c r="S31" s="33">
        <f t="shared" si="6"/>
        <v>41408</v>
      </c>
    </row>
    <row r="32" spans="1:19" ht="12.75">
      <c r="A32" s="7">
        <v>81</v>
      </c>
      <c r="B32" s="17" t="s">
        <v>233</v>
      </c>
      <c r="C32" s="8">
        <v>32942</v>
      </c>
      <c r="D32" s="8">
        <v>11874</v>
      </c>
      <c r="E32" s="8">
        <v>10062</v>
      </c>
      <c r="F32" s="8">
        <v>4649</v>
      </c>
      <c r="G32" s="8">
        <v>2209</v>
      </c>
      <c r="H32" s="8">
        <v>2694</v>
      </c>
      <c r="I32" s="8">
        <v>3593</v>
      </c>
      <c r="J32" s="8">
        <v>3910</v>
      </c>
      <c r="K32" s="8">
        <v>3292</v>
      </c>
      <c r="L32" s="8">
        <v>2983</v>
      </c>
      <c r="M32" s="8">
        <v>1674</v>
      </c>
      <c r="N32" s="8">
        <v>747</v>
      </c>
      <c r="O32" s="8">
        <v>337</v>
      </c>
      <c r="P32" s="8">
        <v>225</v>
      </c>
      <c r="Q32" s="8">
        <v>94</v>
      </c>
      <c r="R32" s="8">
        <v>87</v>
      </c>
      <c r="S32" s="33">
        <f t="shared" si="6"/>
        <v>81372</v>
      </c>
    </row>
    <row r="33" spans="1:19" ht="12.75">
      <c r="A33" s="7">
        <v>99</v>
      </c>
      <c r="B33" s="17" t="s">
        <v>208</v>
      </c>
      <c r="C33" s="8">
        <v>70705</v>
      </c>
      <c r="D33" s="8">
        <v>23331</v>
      </c>
      <c r="E33" s="8">
        <v>20421</v>
      </c>
      <c r="F33" s="8">
        <v>10470</v>
      </c>
      <c r="G33" s="8">
        <v>6535</v>
      </c>
      <c r="H33" s="8">
        <v>7519</v>
      </c>
      <c r="I33" s="8">
        <v>8165</v>
      </c>
      <c r="J33" s="8">
        <v>8474</v>
      </c>
      <c r="K33" s="8">
        <v>7955</v>
      </c>
      <c r="L33" s="8">
        <v>8010</v>
      </c>
      <c r="M33" s="8">
        <v>5930</v>
      </c>
      <c r="N33" s="8">
        <v>3516</v>
      </c>
      <c r="O33" s="8">
        <v>2147</v>
      </c>
      <c r="P33" s="8">
        <v>1213</v>
      </c>
      <c r="Q33" s="8">
        <v>649</v>
      </c>
      <c r="R33" s="8">
        <v>517</v>
      </c>
      <c r="S33" s="33">
        <f t="shared" si="6"/>
        <v>185557</v>
      </c>
    </row>
    <row r="34" spans="1:19" ht="12.75">
      <c r="A34" s="10">
        <v>107</v>
      </c>
      <c r="B34" s="18" t="s">
        <v>209</v>
      </c>
      <c r="C34" s="11">
        <v>62569</v>
      </c>
      <c r="D34" s="11">
        <v>19226</v>
      </c>
      <c r="E34" s="11">
        <v>16876</v>
      </c>
      <c r="F34" s="11">
        <v>8689</v>
      </c>
      <c r="G34" s="11">
        <v>6090</v>
      </c>
      <c r="H34" s="11">
        <v>6726</v>
      </c>
      <c r="I34" s="11">
        <v>7036</v>
      </c>
      <c r="J34" s="11">
        <v>7742</v>
      </c>
      <c r="K34" s="11">
        <v>8451</v>
      </c>
      <c r="L34" s="11">
        <v>9299</v>
      </c>
      <c r="M34" s="11">
        <v>7180</v>
      </c>
      <c r="N34" s="11">
        <v>4125</v>
      </c>
      <c r="O34" s="11">
        <v>2283</v>
      </c>
      <c r="P34" s="11">
        <v>1314</v>
      </c>
      <c r="Q34" s="11">
        <v>665</v>
      </c>
      <c r="R34" s="11">
        <v>551</v>
      </c>
      <c r="S34" s="40">
        <f t="shared" si="6"/>
        <v>168822</v>
      </c>
    </row>
    <row r="35" spans="1:19" ht="12.75">
      <c r="A35" s="140" t="s">
        <v>17</v>
      </c>
      <c r="B35" s="141"/>
      <c r="C35" s="19">
        <f>SUM(C29:C34)</f>
        <v>314575</v>
      </c>
      <c r="D35" s="19">
        <f aca="true" t="shared" si="7" ref="D35:S35">SUM(D29:D34)</f>
        <v>96276</v>
      </c>
      <c r="E35" s="19">
        <f t="shared" si="7"/>
        <v>82593</v>
      </c>
      <c r="F35" s="19">
        <f t="shared" si="7"/>
        <v>41753</v>
      </c>
      <c r="G35" s="19">
        <f t="shared" si="7"/>
        <v>26566</v>
      </c>
      <c r="H35" s="19">
        <f t="shared" si="7"/>
        <v>29697</v>
      </c>
      <c r="I35" s="19">
        <f t="shared" si="7"/>
        <v>32724</v>
      </c>
      <c r="J35" s="19">
        <f t="shared" si="7"/>
        <v>33804</v>
      </c>
      <c r="K35" s="19">
        <f t="shared" si="7"/>
        <v>32402</v>
      </c>
      <c r="L35" s="19">
        <f t="shared" si="7"/>
        <v>33470</v>
      </c>
      <c r="M35" s="19">
        <f t="shared" si="7"/>
        <v>25656</v>
      </c>
      <c r="N35" s="19">
        <f t="shared" si="7"/>
        <v>15653</v>
      </c>
      <c r="O35" s="19">
        <f t="shared" si="7"/>
        <v>9594</v>
      </c>
      <c r="P35" s="19">
        <f t="shared" si="7"/>
        <v>5515</v>
      </c>
      <c r="Q35" s="41">
        <f t="shared" si="7"/>
        <v>2752</v>
      </c>
      <c r="R35" s="41">
        <f t="shared" si="7"/>
        <v>2025</v>
      </c>
      <c r="S35" s="43">
        <f t="shared" si="7"/>
        <v>785055</v>
      </c>
    </row>
    <row r="36" spans="1:19" ht="12.75">
      <c r="A36" s="15">
        <v>62</v>
      </c>
      <c r="B36" s="16" t="s">
        <v>18</v>
      </c>
      <c r="C36" s="5">
        <v>98</v>
      </c>
      <c r="D36" s="5">
        <v>66</v>
      </c>
      <c r="E36" s="5">
        <v>71</v>
      </c>
      <c r="F36" s="5"/>
      <c r="G36" s="5">
        <v>9</v>
      </c>
      <c r="H36" s="5">
        <v>16</v>
      </c>
      <c r="I36" s="5">
        <v>33</v>
      </c>
      <c r="J36" s="5">
        <v>54</v>
      </c>
      <c r="K36" s="5">
        <v>60</v>
      </c>
      <c r="L36" s="5">
        <v>76</v>
      </c>
      <c r="M36" s="5">
        <v>75</v>
      </c>
      <c r="N36" s="5">
        <v>49</v>
      </c>
      <c r="O36" s="5">
        <v>20</v>
      </c>
      <c r="P36" s="5">
        <v>11</v>
      </c>
      <c r="Q36" s="5">
        <v>4</v>
      </c>
      <c r="R36" s="5">
        <v>3</v>
      </c>
      <c r="S36" s="39">
        <f aca="true" t="shared" si="8" ref="S36:S41">SUM(C36:R36)</f>
        <v>645</v>
      </c>
    </row>
    <row r="37" spans="1:19" ht="12.75">
      <c r="A37" s="7">
        <v>63</v>
      </c>
      <c r="B37" s="17" t="s">
        <v>210</v>
      </c>
      <c r="C37" s="8">
        <v>1474</v>
      </c>
      <c r="D37" s="8">
        <v>671</v>
      </c>
      <c r="E37" s="8">
        <v>587</v>
      </c>
      <c r="F37" s="8">
        <v>65</v>
      </c>
      <c r="G37" s="8">
        <v>197</v>
      </c>
      <c r="H37" s="8">
        <v>350</v>
      </c>
      <c r="I37" s="8">
        <v>389</v>
      </c>
      <c r="J37" s="8">
        <v>382</v>
      </c>
      <c r="K37" s="8">
        <v>427</v>
      </c>
      <c r="L37" s="8">
        <v>611</v>
      </c>
      <c r="M37" s="8">
        <v>890</v>
      </c>
      <c r="N37" s="8">
        <v>1039</v>
      </c>
      <c r="O37" s="8">
        <v>815</v>
      </c>
      <c r="P37" s="8">
        <v>453</v>
      </c>
      <c r="Q37" s="8">
        <v>179</v>
      </c>
      <c r="R37" s="8">
        <v>150</v>
      </c>
      <c r="S37" s="33">
        <f t="shared" si="8"/>
        <v>8679</v>
      </c>
    </row>
    <row r="38" spans="1:19" ht="12.75">
      <c r="A38" s="7">
        <v>65</v>
      </c>
      <c r="B38" s="17" t="s">
        <v>19</v>
      </c>
      <c r="C38" s="8">
        <v>2253</v>
      </c>
      <c r="D38" s="8">
        <v>1212</v>
      </c>
      <c r="E38" s="8">
        <v>1093</v>
      </c>
      <c r="F38" s="8">
        <v>152</v>
      </c>
      <c r="G38" s="8">
        <v>248</v>
      </c>
      <c r="H38" s="8">
        <v>424</v>
      </c>
      <c r="I38" s="8">
        <v>523</v>
      </c>
      <c r="J38" s="8">
        <v>614</v>
      </c>
      <c r="K38" s="8">
        <v>846</v>
      </c>
      <c r="L38" s="8">
        <v>1128</v>
      </c>
      <c r="M38" s="8">
        <v>977</v>
      </c>
      <c r="N38" s="8">
        <v>780</v>
      </c>
      <c r="O38" s="8">
        <v>495</v>
      </c>
      <c r="P38" s="8">
        <v>206</v>
      </c>
      <c r="Q38" s="8">
        <v>67</v>
      </c>
      <c r="R38" s="8">
        <v>64</v>
      </c>
      <c r="S38" s="33">
        <f t="shared" si="8"/>
        <v>11082</v>
      </c>
    </row>
    <row r="39" spans="1:19" ht="12.75">
      <c r="A39" s="7">
        <v>68</v>
      </c>
      <c r="B39" s="17" t="s">
        <v>20</v>
      </c>
      <c r="C39" s="8">
        <v>597</v>
      </c>
      <c r="D39" s="8">
        <v>262</v>
      </c>
      <c r="E39" s="8">
        <v>226</v>
      </c>
      <c r="F39" s="8">
        <v>57</v>
      </c>
      <c r="G39" s="8">
        <v>115</v>
      </c>
      <c r="H39" s="8">
        <v>121</v>
      </c>
      <c r="I39" s="8">
        <v>166</v>
      </c>
      <c r="J39" s="8">
        <v>147</v>
      </c>
      <c r="K39" s="8">
        <v>147</v>
      </c>
      <c r="L39" s="8">
        <v>123</v>
      </c>
      <c r="M39" s="8">
        <v>100</v>
      </c>
      <c r="N39" s="8">
        <v>76</v>
      </c>
      <c r="O39" s="8">
        <v>75</v>
      </c>
      <c r="P39" s="8">
        <v>25</v>
      </c>
      <c r="Q39" s="8">
        <v>14</v>
      </c>
      <c r="R39" s="8">
        <v>14</v>
      </c>
      <c r="S39" s="33">
        <f t="shared" si="8"/>
        <v>2265</v>
      </c>
    </row>
    <row r="40" spans="1:19" ht="12.75">
      <c r="A40" s="7">
        <v>76</v>
      </c>
      <c r="B40" s="17" t="s">
        <v>211</v>
      </c>
      <c r="C40" s="8">
        <v>2420</v>
      </c>
      <c r="D40" s="8">
        <v>850</v>
      </c>
      <c r="E40" s="8">
        <v>844</v>
      </c>
      <c r="F40" s="8">
        <v>276</v>
      </c>
      <c r="G40" s="8">
        <v>62</v>
      </c>
      <c r="H40" s="8">
        <v>122</v>
      </c>
      <c r="I40" s="8">
        <v>185</v>
      </c>
      <c r="J40" s="8">
        <v>200</v>
      </c>
      <c r="K40" s="8">
        <v>234</v>
      </c>
      <c r="L40" s="8">
        <v>285</v>
      </c>
      <c r="M40" s="8">
        <v>312</v>
      </c>
      <c r="N40" s="8">
        <v>364</v>
      </c>
      <c r="O40" s="8">
        <v>343</v>
      </c>
      <c r="P40" s="8">
        <v>243</v>
      </c>
      <c r="Q40" s="8">
        <v>129</v>
      </c>
      <c r="R40" s="8">
        <v>112</v>
      </c>
      <c r="S40" s="33">
        <f t="shared" si="8"/>
        <v>6981</v>
      </c>
    </row>
    <row r="41" spans="1:19" ht="12.75">
      <c r="A41" s="10">
        <v>94</v>
      </c>
      <c r="B41" s="18" t="s">
        <v>21</v>
      </c>
      <c r="C41" s="11">
        <v>205</v>
      </c>
      <c r="D41" s="11">
        <v>101</v>
      </c>
      <c r="E41" s="11">
        <v>46</v>
      </c>
      <c r="F41" s="11">
        <v>15</v>
      </c>
      <c r="G41" s="11">
        <v>16</v>
      </c>
      <c r="H41" s="11">
        <v>31</v>
      </c>
      <c r="I41" s="11">
        <v>42</v>
      </c>
      <c r="J41" s="11">
        <v>60</v>
      </c>
      <c r="K41" s="11">
        <v>69</v>
      </c>
      <c r="L41" s="11">
        <v>82</v>
      </c>
      <c r="M41" s="11">
        <v>33</v>
      </c>
      <c r="N41" s="11">
        <v>25</v>
      </c>
      <c r="O41" s="11">
        <v>7</v>
      </c>
      <c r="P41" s="11">
        <v>4</v>
      </c>
      <c r="Q41" s="11">
        <v>1</v>
      </c>
      <c r="R41" s="11">
        <v>2</v>
      </c>
      <c r="S41" s="40">
        <f t="shared" si="8"/>
        <v>739</v>
      </c>
    </row>
    <row r="42" spans="1:19" ht="12.75">
      <c r="A42" s="142" t="s">
        <v>22</v>
      </c>
      <c r="B42" s="143"/>
      <c r="C42" s="21">
        <f>SUM(C36:C41)</f>
        <v>7047</v>
      </c>
      <c r="D42" s="21">
        <f aca="true" t="shared" si="9" ref="D42:S42">SUM(D36:D41)</f>
        <v>3162</v>
      </c>
      <c r="E42" s="21">
        <f t="shared" si="9"/>
        <v>2867</v>
      </c>
      <c r="F42" s="21">
        <f t="shared" si="9"/>
        <v>565</v>
      </c>
      <c r="G42" s="21">
        <f t="shared" si="9"/>
        <v>647</v>
      </c>
      <c r="H42" s="21">
        <f t="shared" si="9"/>
        <v>1064</v>
      </c>
      <c r="I42" s="21">
        <f t="shared" si="9"/>
        <v>1338</v>
      </c>
      <c r="J42" s="21">
        <f t="shared" si="9"/>
        <v>1457</v>
      </c>
      <c r="K42" s="21">
        <f t="shared" si="9"/>
        <v>1783</v>
      </c>
      <c r="L42" s="21">
        <f t="shared" si="9"/>
        <v>2305</v>
      </c>
      <c r="M42" s="21">
        <f t="shared" si="9"/>
        <v>2387</v>
      </c>
      <c r="N42" s="21">
        <f t="shared" si="9"/>
        <v>2333</v>
      </c>
      <c r="O42" s="21">
        <f t="shared" si="9"/>
        <v>1755</v>
      </c>
      <c r="P42" s="21">
        <f t="shared" si="9"/>
        <v>942</v>
      </c>
      <c r="Q42" s="44">
        <f t="shared" si="9"/>
        <v>394</v>
      </c>
      <c r="R42" s="44">
        <f t="shared" si="9"/>
        <v>345</v>
      </c>
      <c r="S42" s="46">
        <f t="shared" si="9"/>
        <v>30391</v>
      </c>
    </row>
    <row r="43" spans="1:19" ht="12.75">
      <c r="A43" s="180" t="s">
        <v>23</v>
      </c>
      <c r="B43" s="168"/>
      <c r="C43" s="23">
        <f>+C42+C35</f>
        <v>321622</v>
      </c>
      <c r="D43" s="23">
        <f aca="true" t="shared" si="10" ref="D43:S43">+D42+D35</f>
        <v>99438</v>
      </c>
      <c r="E43" s="23">
        <f t="shared" si="10"/>
        <v>85460</v>
      </c>
      <c r="F43" s="23">
        <f t="shared" si="10"/>
        <v>42318</v>
      </c>
      <c r="G43" s="23">
        <f t="shared" si="10"/>
        <v>27213</v>
      </c>
      <c r="H43" s="23">
        <f t="shared" si="10"/>
        <v>30761</v>
      </c>
      <c r="I43" s="23">
        <f t="shared" si="10"/>
        <v>34062</v>
      </c>
      <c r="J43" s="23">
        <f t="shared" si="10"/>
        <v>35261</v>
      </c>
      <c r="K43" s="23">
        <f t="shared" si="10"/>
        <v>34185</v>
      </c>
      <c r="L43" s="23">
        <f t="shared" si="10"/>
        <v>35775</v>
      </c>
      <c r="M43" s="23">
        <f t="shared" si="10"/>
        <v>28043</v>
      </c>
      <c r="N43" s="23">
        <f t="shared" si="10"/>
        <v>17986</v>
      </c>
      <c r="O43" s="23">
        <f t="shared" si="10"/>
        <v>11349</v>
      </c>
      <c r="P43" s="23">
        <f t="shared" si="10"/>
        <v>6457</v>
      </c>
      <c r="Q43" s="47">
        <f t="shared" si="10"/>
        <v>3146</v>
      </c>
      <c r="R43" s="47">
        <f t="shared" si="10"/>
        <v>2370</v>
      </c>
      <c r="S43" s="49">
        <f t="shared" si="10"/>
        <v>815446</v>
      </c>
    </row>
    <row r="44" spans="1:19" ht="12.75">
      <c r="A44" s="147" t="s">
        <v>34</v>
      </c>
      <c r="B44" s="148"/>
      <c r="C44" s="25">
        <f>+C43/$S$43</f>
        <v>0.3944123829168332</v>
      </c>
      <c r="D44" s="25">
        <f aca="true" t="shared" si="11" ref="D44:S44">+D43/$S$43</f>
        <v>0.12194308390745678</v>
      </c>
      <c r="E44" s="25">
        <f t="shared" si="11"/>
        <v>0.10480154418563584</v>
      </c>
      <c r="F44" s="25">
        <f t="shared" si="11"/>
        <v>0.051895527110317544</v>
      </c>
      <c r="G44" s="25">
        <f t="shared" si="11"/>
        <v>0.03337192162325893</v>
      </c>
      <c r="H44" s="25">
        <f t="shared" si="11"/>
        <v>0.03772291482207283</v>
      </c>
      <c r="I44" s="25">
        <f t="shared" si="11"/>
        <v>0.04177100629594112</v>
      </c>
      <c r="J44" s="25">
        <f t="shared" si="11"/>
        <v>0.04324136730083905</v>
      </c>
      <c r="K44" s="25">
        <f t="shared" si="11"/>
        <v>0.04192184399702739</v>
      </c>
      <c r="L44" s="25">
        <f t="shared" si="11"/>
        <v>0.04387169720619146</v>
      </c>
      <c r="M44" s="25">
        <f t="shared" si="11"/>
        <v>0.03438976952489803</v>
      </c>
      <c r="N44" s="25">
        <f t="shared" si="11"/>
        <v>0.022056641396242055</v>
      </c>
      <c r="O44" s="25">
        <f t="shared" si="11"/>
        <v>0.01391753715144841</v>
      </c>
      <c r="P44" s="25">
        <f t="shared" si="11"/>
        <v>0.007918366145642997</v>
      </c>
      <c r="Q44" s="50">
        <f t="shared" si="11"/>
        <v>0.003858011444044118</v>
      </c>
      <c r="R44" s="50">
        <f t="shared" si="11"/>
        <v>0.00290638497215021</v>
      </c>
      <c r="S44" s="26">
        <f t="shared" si="11"/>
        <v>1</v>
      </c>
    </row>
    <row r="45" spans="1:19" ht="12.75">
      <c r="A45" s="198" t="s">
        <v>207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200"/>
    </row>
    <row r="46" spans="1:19" ht="12.75">
      <c r="A46" s="197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4"/>
    </row>
    <row r="49" spans="1:19" ht="12.75">
      <c r="A49" s="130" t="s">
        <v>148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2"/>
    </row>
    <row r="50" spans="1:19" ht="12.75">
      <c r="A50" s="135" t="s">
        <v>254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7"/>
    </row>
    <row r="51" spans="1:19" ht="12.75">
      <c r="A51" s="133" t="s">
        <v>0</v>
      </c>
      <c r="B51" s="187" t="s">
        <v>1</v>
      </c>
      <c r="C51" s="85"/>
      <c r="D51" s="189" t="s">
        <v>52</v>
      </c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38" t="s">
        <v>33</v>
      </c>
    </row>
    <row r="52" spans="1:19" ht="12.75">
      <c r="A52" s="186"/>
      <c r="B52" s="188"/>
      <c r="C52" s="75" t="s">
        <v>165</v>
      </c>
      <c r="D52" s="75" t="s">
        <v>166</v>
      </c>
      <c r="E52" s="72" t="s">
        <v>53</v>
      </c>
      <c r="F52" s="72" t="s">
        <v>54</v>
      </c>
      <c r="G52" s="72" t="s">
        <v>55</v>
      </c>
      <c r="H52" s="72" t="s">
        <v>56</v>
      </c>
      <c r="I52" s="72" t="s">
        <v>57</v>
      </c>
      <c r="J52" s="72" t="s">
        <v>58</v>
      </c>
      <c r="K52" s="72" t="s">
        <v>59</v>
      </c>
      <c r="L52" s="72" t="s">
        <v>60</v>
      </c>
      <c r="M52" s="72" t="s">
        <v>61</v>
      </c>
      <c r="N52" s="72" t="s">
        <v>62</v>
      </c>
      <c r="O52" s="72" t="s">
        <v>63</v>
      </c>
      <c r="P52" s="72" t="s">
        <v>64</v>
      </c>
      <c r="Q52" s="79" t="s">
        <v>65</v>
      </c>
      <c r="R52" s="79" t="s">
        <v>66</v>
      </c>
      <c r="S52" s="139"/>
    </row>
    <row r="53" spans="1:19" ht="12.75">
      <c r="A53" s="15">
        <v>67</v>
      </c>
      <c r="B53" s="16" t="s">
        <v>15</v>
      </c>
      <c r="C53" s="5">
        <f>+C29+C5</f>
        <v>61883</v>
      </c>
      <c r="D53" s="5">
        <f aca="true" t="shared" si="12" ref="D53:R53">+D29+D5</f>
        <v>16978</v>
      </c>
      <c r="E53" s="5">
        <f t="shared" si="12"/>
        <v>17797</v>
      </c>
      <c r="F53" s="5">
        <f t="shared" si="12"/>
        <v>36408</v>
      </c>
      <c r="G53" s="5">
        <f t="shared" si="12"/>
        <v>40634</v>
      </c>
      <c r="H53" s="5">
        <f t="shared" si="12"/>
        <v>35758</v>
      </c>
      <c r="I53" s="5">
        <f t="shared" si="12"/>
        <v>28757</v>
      </c>
      <c r="J53" s="5">
        <f t="shared" si="12"/>
        <v>23147</v>
      </c>
      <c r="K53" s="5">
        <f t="shared" si="12"/>
        <v>17062</v>
      </c>
      <c r="L53" s="5">
        <f t="shared" si="12"/>
        <v>15395</v>
      </c>
      <c r="M53" s="5">
        <f t="shared" si="12"/>
        <v>12095</v>
      </c>
      <c r="N53" s="5">
        <f t="shared" si="12"/>
        <v>7937</v>
      </c>
      <c r="O53" s="5">
        <f t="shared" si="12"/>
        <v>5428</v>
      </c>
      <c r="P53" s="5">
        <f t="shared" si="12"/>
        <v>3570</v>
      </c>
      <c r="Q53" s="5">
        <f t="shared" si="12"/>
        <v>1948</v>
      </c>
      <c r="R53" s="5">
        <f t="shared" si="12"/>
        <v>1545</v>
      </c>
      <c r="S53" s="39">
        <f aca="true" t="shared" si="13" ref="S53:S58">SUM(C53:R53)</f>
        <v>326342</v>
      </c>
    </row>
    <row r="54" spans="1:19" ht="12.75">
      <c r="A54" s="7">
        <v>78</v>
      </c>
      <c r="B54" s="17" t="s">
        <v>162</v>
      </c>
      <c r="C54" s="8">
        <f aca="true" t="shared" si="14" ref="C54:R54">+C30+C6</f>
        <v>70929</v>
      </c>
      <c r="D54" s="8">
        <f t="shared" si="14"/>
        <v>19755</v>
      </c>
      <c r="E54" s="8">
        <f t="shared" si="14"/>
        <v>20279</v>
      </c>
      <c r="F54" s="8">
        <f t="shared" si="14"/>
        <v>32613</v>
      </c>
      <c r="G54" s="8">
        <f t="shared" si="14"/>
        <v>37797</v>
      </c>
      <c r="H54" s="8">
        <f t="shared" si="14"/>
        <v>31317</v>
      </c>
      <c r="I54" s="8">
        <f t="shared" si="14"/>
        <v>26294</v>
      </c>
      <c r="J54" s="8">
        <f t="shared" si="14"/>
        <v>24200</v>
      </c>
      <c r="K54" s="8">
        <f t="shared" si="14"/>
        <v>20503</v>
      </c>
      <c r="L54" s="8">
        <f t="shared" si="14"/>
        <v>18823</v>
      </c>
      <c r="M54" s="8">
        <f t="shared" si="14"/>
        <v>14535</v>
      </c>
      <c r="N54" s="8">
        <f t="shared" si="14"/>
        <v>8489</v>
      </c>
      <c r="O54" s="8">
        <f t="shared" si="14"/>
        <v>5300</v>
      </c>
      <c r="P54" s="8">
        <f t="shared" si="14"/>
        <v>3334</v>
      </c>
      <c r="Q54" s="8">
        <f t="shared" si="14"/>
        <v>1778</v>
      </c>
      <c r="R54" s="8">
        <f t="shared" si="14"/>
        <v>1364</v>
      </c>
      <c r="S54" s="33">
        <f t="shared" si="13"/>
        <v>337310</v>
      </c>
    </row>
    <row r="55" spans="1:19" ht="12.75">
      <c r="A55" s="7">
        <v>80</v>
      </c>
      <c r="B55" s="17" t="s">
        <v>16</v>
      </c>
      <c r="C55" s="8">
        <f aca="true" t="shared" si="15" ref="C55:R55">+C31+C7</f>
        <v>15615</v>
      </c>
      <c r="D55" s="8">
        <f t="shared" si="15"/>
        <v>5427</v>
      </c>
      <c r="E55" s="8">
        <f t="shared" si="15"/>
        <v>5020</v>
      </c>
      <c r="F55" s="8">
        <f t="shared" si="15"/>
        <v>3972</v>
      </c>
      <c r="G55" s="8">
        <f t="shared" si="15"/>
        <v>4246</v>
      </c>
      <c r="H55" s="8">
        <f t="shared" si="15"/>
        <v>4962</v>
      </c>
      <c r="I55" s="8">
        <f t="shared" si="15"/>
        <v>5712</v>
      </c>
      <c r="J55" s="8">
        <f t="shared" si="15"/>
        <v>6157</v>
      </c>
      <c r="K55" s="8">
        <f t="shared" si="15"/>
        <v>5065</v>
      </c>
      <c r="L55" s="8">
        <f t="shared" si="15"/>
        <v>4578</v>
      </c>
      <c r="M55" s="8">
        <f t="shared" si="15"/>
        <v>3899</v>
      </c>
      <c r="N55" s="8">
        <f t="shared" si="15"/>
        <v>2903</v>
      </c>
      <c r="O55" s="8">
        <f t="shared" si="15"/>
        <v>2348</v>
      </c>
      <c r="P55" s="8">
        <f t="shared" si="15"/>
        <v>1459</v>
      </c>
      <c r="Q55" s="8">
        <f t="shared" si="15"/>
        <v>845</v>
      </c>
      <c r="R55" s="8">
        <f t="shared" si="15"/>
        <v>854</v>
      </c>
      <c r="S55" s="33">
        <f t="shared" si="13"/>
        <v>73062</v>
      </c>
    </row>
    <row r="56" spans="1:19" ht="12.75">
      <c r="A56" s="7">
        <v>81</v>
      </c>
      <c r="B56" s="17" t="s">
        <v>225</v>
      </c>
      <c r="C56" s="8">
        <f aca="true" t="shared" si="16" ref="C56:R56">+C32+C8</f>
        <v>33028</v>
      </c>
      <c r="D56" s="8">
        <f t="shared" si="16"/>
        <v>12009</v>
      </c>
      <c r="E56" s="8">
        <f t="shared" si="16"/>
        <v>10884</v>
      </c>
      <c r="F56" s="8">
        <f t="shared" si="16"/>
        <v>8456</v>
      </c>
      <c r="G56" s="8">
        <f t="shared" si="16"/>
        <v>11086</v>
      </c>
      <c r="H56" s="8">
        <f t="shared" si="16"/>
        <v>14762</v>
      </c>
      <c r="I56" s="8">
        <f t="shared" si="16"/>
        <v>15727</v>
      </c>
      <c r="J56" s="8">
        <f t="shared" si="16"/>
        <v>14885</v>
      </c>
      <c r="K56" s="8">
        <f t="shared" si="16"/>
        <v>11637</v>
      </c>
      <c r="L56" s="8">
        <f t="shared" si="16"/>
        <v>9963</v>
      </c>
      <c r="M56" s="8">
        <f t="shared" si="16"/>
        <v>6621</v>
      </c>
      <c r="N56" s="8">
        <f t="shared" si="16"/>
        <v>3100</v>
      </c>
      <c r="O56" s="8">
        <f t="shared" si="16"/>
        <v>1309</v>
      </c>
      <c r="P56" s="8">
        <f t="shared" si="16"/>
        <v>729</v>
      </c>
      <c r="Q56" s="8">
        <f t="shared" si="16"/>
        <v>340</v>
      </c>
      <c r="R56" s="8">
        <f t="shared" si="16"/>
        <v>343</v>
      </c>
      <c r="S56" s="33">
        <f t="shared" si="13"/>
        <v>154879</v>
      </c>
    </row>
    <row r="57" spans="1:19" ht="12.75">
      <c r="A57" s="7">
        <v>99</v>
      </c>
      <c r="B57" s="17" t="s">
        <v>208</v>
      </c>
      <c r="C57" s="8">
        <f aca="true" t="shared" si="17" ref="C57:R57">+C33+C9</f>
        <v>70853</v>
      </c>
      <c r="D57" s="8">
        <f t="shared" si="17"/>
        <v>23541</v>
      </c>
      <c r="E57" s="8">
        <f t="shared" si="17"/>
        <v>22059</v>
      </c>
      <c r="F57" s="8">
        <f t="shared" si="17"/>
        <v>21631</v>
      </c>
      <c r="G57" s="8">
        <f t="shared" si="17"/>
        <v>23912</v>
      </c>
      <c r="H57" s="8">
        <f t="shared" si="17"/>
        <v>23771</v>
      </c>
      <c r="I57" s="8">
        <f t="shared" si="17"/>
        <v>23247</v>
      </c>
      <c r="J57" s="8">
        <f t="shared" si="17"/>
        <v>23491</v>
      </c>
      <c r="K57" s="8">
        <f t="shared" si="17"/>
        <v>21312</v>
      </c>
      <c r="L57" s="8">
        <f t="shared" si="17"/>
        <v>20053</v>
      </c>
      <c r="M57" s="8">
        <f t="shared" si="17"/>
        <v>15403</v>
      </c>
      <c r="N57" s="8">
        <f t="shared" si="17"/>
        <v>9984</v>
      </c>
      <c r="O57" s="8">
        <f t="shared" si="17"/>
        <v>6716</v>
      </c>
      <c r="P57" s="8">
        <f t="shared" si="17"/>
        <v>4248</v>
      </c>
      <c r="Q57" s="8">
        <f t="shared" si="17"/>
        <v>2317</v>
      </c>
      <c r="R57" s="8">
        <f t="shared" si="17"/>
        <v>2339</v>
      </c>
      <c r="S57" s="33">
        <f t="shared" si="13"/>
        <v>314877</v>
      </c>
    </row>
    <row r="58" spans="1:19" ht="12.75">
      <c r="A58" s="10">
        <v>107</v>
      </c>
      <c r="B58" s="18" t="s">
        <v>209</v>
      </c>
      <c r="C58" s="11">
        <f aca="true" t="shared" si="18" ref="C58:R58">+C34+C10</f>
        <v>62589</v>
      </c>
      <c r="D58" s="11">
        <f t="shared" si="18"/>
        <v>19331</v>
      </c>
      <c r="E58" s="11">
        <f t="shared" si="18"/>
        <v>19717</v>
      </c>
      <c r="F58" s="11">
        <f t="shared" si="18"/>
        <v>27493</v>
      </c>
      <c r="G58" s="11">
        <f t="shared" si="18"/>
        <v>32177</v>
      </c>
      <c r="H58" s="11">
        <f t="shared" si="18"/>
        <v>29620</v>
      </c>
      <c r="I58" s="11">
        <f t="shared" si="18"/>
        <v>24368</v>
      </c>
      <c r="J58" s="11">
        <f t="shared" si="18"/>
        <v>21417</v>
      </c>
      <c r="K58" s="11">
        <f t="shared" si="18"/>
        <v>18808</v>
      </c>
      <c r="L58" s="11">
        <f t="shared" si="18"/>
        <v>18061</v>
      </c>
      <c r="M58" s="11">
        <f t="shared" si="18"/>
        <v>13399</v>
      </c>
      <c r="N58" s="11">
        <f t="shared" si="18"/>
        <v>7989</v>
      </c>
      <c r="O58" s="11">
        <f t="shared" si="18"/>
        <v>4686</v>
      </c>
      <c r="P58" s="11">
        <f t="shared" si="18"/>
        <v>2989</v>
      </c>
      <c r="Q58" s="11">
        <f t="shared" si="18"/>
        <v>1944</v>
      </c>
      <c r="R58" s="11">
        <f t="shared" si="18"/>
        <v>1806</v>
      </c>
      <c r="S58" s="40">
        <f t="shared" si="13"/>
        <v>306394</v>
      </c>
    </row>
    <row r="59" spans="1:19" ht="12.75">
      <c r="A59" s="140" t="s">
        <v>17</v>
      </c>
      <c r="B59" s="141"/>
      <c r="C59" s="19">
        <f>SUM(C53:C58)</f>
        <v>314897</v>
      </c>
      <c r="D59" s="19">
        <f aca="true" t="shared" si="19" ref="D59:Q59">SUM(D53:D58)</f>
        <v>97041</v>
      </c>
      <c r="E59" s="19">
        <f t="shared" si="19"/>
        <v>95756</v>
      </c>
      <c r="F59" s="19">
        <f t="shared" si="19"/>
        <v>130573</v>
      </c>
      <c r="G59" s="19">
        <f t="shared" si="19"/>
        <v>149852</v>
      </c>
      <c r="H59" s="19">
        <f t="shared" si="19"/>
        <v>140190</v>
      </c>
      <c r="I59" s="19">
        <f t="shared" si="19"/>
        <v>124105</v>
      </c>
      <c r="J59" s="19">
        <f t="shared" si="19"/>
        <v>113297</v>
      </c>
      <c r="K59" s="19">
        <f t="shared" si="19"/>
        <v>94387</v>
      </c>
      <c r="L59" s="19">
        <f t="shared" si="19"/>
        <v>86873</v>
      </c>
      <c r="M59" s="19">
        <f t="shared" si="19"/>
        <v>65952</v>
      </c>
      <c r="N59" s="19">
        <f t="shared" si="19"/>
        <v>40402</v>
      </c>
      <c r="O59" s="19">
        <f t="shared" si="19"/>
        <v>25787</v>
      </c>
      <c r="P59" s="19">
        <f t="shared" si="19"/>
        <v>16329</v>
      </c>
      <c r="Q59" s="41">
        <f t="shared" si="19"/>
        <v>9172</v>
      </c>
      <c r="R59" s="41">
        <f>SUM(R53:R58)</f>
        <v>8251</v>
      </c>
      <c r="S59" s="43">
        <f>SUM(S53:S58)</f>
        <v>1512864</v>
      </c>
    </row>
    <row r="60" spans="1:19" ht="12.75">
      <c r="A60" s="15">
        <v>62</v>
      </c>
      <c r="B60" s="16" t="s">
        <v>18</v>
      </c>
      <c r="C60" s="5">
        <f aca="true" t="shared" si="20" ref="C60:R60">+C36+C12</f>
        <v>98</v>
      </c>
      <c r="D60" s="5">
        <f t="shared" si="20"/>
        <v>66</v>
      </c>
      <c r="E60" s="5">
        <f t="shared" si="20"/>
        <v>71</v>
      </c>
      <c r="F60" s="5">
        <f t="shared" si="20"/>
        <v>0</v>
      </c>
      <c r="G60" s="5">
        <f t="shared" si="20"/>
        <v>9</v>
      </c>
      <c r="H60" s="5">
        <f t="shared" si="20"/>
        <v>21</v>
      </c>
      <c r="I60" s="5">
        <f t="shared" si="20"/>
        <v>37</v>
      </c>
      <c r="J60" s="5">
        <f t="shared" si="20"/>
        <v>62</v>
      </c>
      <c r="K60" s="5">
        <f t="shared" si="20"/>
        <v>64</v>
      </c>
      <c r="L60" s="5">
        <f t="shared" si="20"/>
        <v>83</v>
      </c>
      <c r="M60" s="5">
        <f t="shared" si="20"/>
        <v>80</v>
      </c>
      <c r="N60" s="5">
        <f t="shared" si="20"/>
        <v>55</v>
      </c>
      <c r="O60" s="5">
        <f t="shared" si="20"/>
        <v>25</v>
      </c>
      <c r="P60" s="5">
        <f t="shared" si="20"/>
        <v>15</v>
      </c>
      <c r="Q60" s="5">
        <f t="shared" si="20"/>
        <v>9</v>
      </c>
      <c r="R60" s="5">
        <f t="shared" si="20"/>
        <v>4</v>
      </c>
      <c r="S60" s="39">
        <f aca="true" t="shared" si="21" ref="S60:S65">SUM(C60:R60)</f>
        <v>699</v>
      </c>
    </row>
    <row r="61" spans="1:19" ht="12.75">
      <c r="A61" s="7">
        <v>63</v>
      </c>
      <c r="B61" s="17" t="s">
        <v>210</v>
      </c>
      <c r="C61" s="8">
        <f aca="true" t="shared" si="22" ref="C61:R61">+C37+C13</f>
        <v>1487</v>
      </c>
      <c r="D61" s="8">
        <f t="shared" si="22"/>
        <v>686</v>
      </c>
      <c r="E61" s="8">
        <f t="shared" si="22"/>
        <v>599</v>
      </c>
      <c r="F61" s="8">
        <f t="shared" si="22"/>
        <v>85</v>
      </c>
      <c r="G61" s="8">
        <f t="shared" si="22"/>
        <v>237</v>
      </c>
      <c r="H61" s="8">
        <f t="shared" si="22"/>
        <v>469</v>
      </c>
      <c r="I61" s="8">
        <f t="shared" si="22"/>
        <v>556</v>
      </c>
      <c r="J61" s="8">
        <f t="shared" si="22"/>
        <v>560</v>
      </c>
      <c r="K61" s="8">
        <f t="shared" si="22"/>
        <v>627</v>
      </c>
      <c r="L61" s="8">
        <f t="shared" si="22"/>
        <v>820</v>
      </c>
      <c r="M61" s="8">
        <f t="shared" si="22"/>
        <v>1196</v>
      </c>
      <c r="N61" s="8">
        <f t="shared" si="22"/>
        <v>1473</v>
      </c>
      <c r="O61" s="8">
        <f t="shared" si="22"/>
        <v>1186</v>
      </c>
      <c r="P61" s="8">
        <f t="shared" si="22"/>
        <v>722</v>
      </c>
      <c r="Q61" s="8">
        <f t="shared" si="22"/>
        <v>340</v>
      </c>
      <c r="R61" s="8">
        <f t="shared" si="22"/>
        <v>243</v>
      </c>
      <c r="S61" s="33">
        <f t="shared" si="21"/>
        <v>11286</v>
      </c>
    </row>
    <row r="62" spans="1:19" ht="12.75">
      <c r="A62" s="7">
        <v>65</v>
      </c>
      <c r="B62" s="17" t="s">
        <v>19</v>
      </c>
      <c r="C62" s="8">
        <f aca="true" t="shared" si="23" ref="C62:R62">+C38+C14</f>
        <v>2291</v>
      </c>
      <c r="D62" s="8">
        <f t="shared" si="23"/>
        <v>1225</v>
      </c>
      <c r="E62" s="8">
        <f t="shared" si="23"/>
        <v>1120</v>
      </c>
      <c r="F62" s="8">
        <f t="shared" si="23"/>
        <v>238</v>
      </c>
      <c r="G62" s="8">
        <f t="shared" si="23"/>
        <v>384</v>
      </c>
      <c r="H62" s="8">
        <f t="shared" si="23"/>
        <v>585</v>
      </c>
      <c r="I62" s="8">
        <f t="shared" si="23"/>
        <v>721</v>
      </c>
      <c r="J62" s="8">
        <f t="shared" si="23"/>
        <v>804</v>
      </c>
      <c r="K62" s="8">
        <f t="shared" si="23"/>
        <v>1042</v>
      </c>
      <c r="L62" s="8">
        <f t="shared" si="23"/>
        <v>1346</v>
      </c>
      <c r="M62" s="8">
        <f t="shared" si="23"/>
        <v>1176</v>
      </c>
      <c r="N62" s="8">
        <f t="shared" si="23"/>
        <v>1058</v>
      </c>
      <c r="O62" s="8">
        <f t="shared" si="23"/>
        <v>691</v>
      </c>
      <c r="P62" s="8">
        <f t="shared" si="23"/>
        <v>287</v>
      </c>
      <c r="Q62" s="8">
        <f t="shared" si="23"/>
        <v>88</v>
      </c>
      <c r="R62" s="8">
        <f t="shared" si="23"/>
        <v>89</v>
      </c>
      <c r="S62" s="33">
        <f t="shared" si="21"/>
        <v>13145</v>
      </c>
    </row>
    <row r="63" spans="1:19" ht="12.75">
      <c r="A63" s="7">
        <v>68</v>
      </c>
      <c r="B63" s="17" t="s">
        <v>20</v>
      </c>
      <c r="C63" s="8">
        <f aca="true" t="shared" si="24" ref="C63:R63">+C39+C15</f>
        <v>597</v>
      </c>
      <c r="D63" s="8">
        <f t="shared" si="24"/>
        <v>263</v>
      </c>
      <c r="E63" s="8">
        <f t="shared" si="24"/>
        <v>227</v>
      </c>
      <c r="F63" s="8">
        <f t="shared" si="24"/>
        <v>69</v>
      </c>
      <c r="G63" s="8">
        <f t="shared" si="24"/>
        <v>122</v>
      </c>
      <c r="H63" s="8">
        <f t="shared" si="24"/>
        <v>140</v>
      </c>
      <c r="I63" s="8">
        <f t="shared" si="24"/>
        <v>199</v>
      </c>
      <c r="J63" s="8">
        <f t="shared" si="24"/>
        <v>176</v>
      </c>
      <c r="K63" s="8">
        <f t="shared" si="24"/>
        <v>174</v>
      </c>
      <c r="L63" s="8">
        <f t="shared" si="24"/>
        <v>141</v>
      </c>
      <c r="M63" s="8">
        <f t="shared" si="24"/>
        <v>122</v>
      </c>
      <c r="N63" s="8">
        <f t="shared" si="24"/>
        <v>98</v>
      </c>
      <c r="O63" s="8">
        <f t="shared" si="24"/>
        <v>94</v>
      </c>
      <c r="P63" s="8">
        <f t="shared" si="24"/>
        <v>32</v>
      </c>
      <c r="Q63" s="8">
        <f t="shared" si="24"/>
        <v>22</v>
      </c>
      <c r="R63" s="8">
        <f t="shared" si="24"/>
        <v>19</v>
      </c>
      <c r="S63" s="33">
        <f t="shared" si="21"/>
        <v>2495</v>
      </c>
    </row>
    <row r="64" spans="1:19" ht="12.75">
      <c r="A64" s="7">
        <v>76</v>
      </c>
      <c r="B64" s="17" t="s">
        <v>211</v>
      </c>
      <c r="C64" s="8">
        <f aca="true" t="shared" si="25" ref="C64:R64">+C40+C16</f>
        <v>2423</v>
      </c>
      <c r="D64" s="8">
        <f t="shared" si="25"/>
        <v>854</v>
      </c>
      <c r="E64" s="8">
        <f t="shared" si="25"/>
        <v>886</v>
      </c>
      <c r="F64" s="8">
        <f t="shared" si="25"/>
        <v>721</v>
      </c>
      <c r="G64" s="8">
        <f t="shared" si="25"/>
        <v>861</v>
      </c>
      <c r="H64" s="8">
        <f t="shared" si="25"/>
        <v>1262</v>
      </c>
      <c r="I64" s="8">
        <f t="shared" si="25"/>
        <v>1088</v>
      </c>
      <c r="J64" s="8">
        <f t="shared" si="25"/>
        <v>909</v>
      </c>
      <c r="K64" s="8">
        <f t="shared" si="25"/>
        <v>809</v>
      </c>
      <c r="L64" s="8">
        <f t="shared" si="25"/>
        <v>735</v>
      </c>
      <c r="M64" s="8">
        <f t="shared" si="25"/>
        <v>676</v>
      </c>
      <c r="N64" s="8">
        <f t="shared" si="25"/>
        <v>882</v>
      </c>
      <c r="O64" s="8">
        <f t="shared" si="25"/>
        <v>1046</v>
      </c>
      <c r="P64" s="8">
        <f t="shared" si="25"/>
        <v>735</v>
      </c>
      <c r="Q64" s="8">
        <f t="shared" si="25"/>
        <v>509</v>
      </c>
      <c r="R64" s="8">
        <f t="shared" si="25"/>
        <v>882</v>
      </c>
      <c r="S64" s="33">
        <f t="shared" si="21"/>
        <v>15278</v>
      </c>
    </row>
    <row r="65" spans="1:19" ht="12.75">
      <c r="A65" s="10">
        <v>94</v>
      </c>
      <c r="B65" s="18" t="s">
        <v>21</v>
      </c>
      <c r="C65" s="11">
        <f aca="true" t="shared" si="26" ref="C65:R65">+C41+C17</f>
        <v>205</v>
      </c>
      <c r="D65" s="11">
        <f t="shared" si="26"/>
        <v>101</v>
      </c>
      <c r="E65" s="11">
        <f t="shared" si="26"/>
        <v>48</v>
      </c>
      <c r="F65" s="11">
        <f t="shared" si="26"/>
        <v>25</v>
      </c>
      <c r="G65" s="11">
        <f t="shared" si="26"/>
        <v>27</v>
      </c>
      <c r="H65" s="11">
        <f t="shared" si="26"/>
        <v>44</v>
      </c>
      <c r="I65" s="11">
        <f t="shared" si="26"/>
        <v>58</v>
      </c>
      <c r="J65" s="11">
        <f t="shared" si="26"/>
        <v>74</v>
      </c>
      <c r="K65" s="11">
        <f t="shared" si="26"/>
        <v>82</v>
      </c>
      <c r="L65" s="11">
        <f t="shared" si="26"/>
        <v>92</v>
      </c>
      <c r="M65" s="11">
        <f t="shared" si="26"/>
        <v>38</v>
      </c>
      <c r="N65" s="11">
        <f t="shared" si="26"/>
        <v>27</v>
      </c>
      <c r="O65" s="11">
        <f t="shared" si="26"/>
        <v>11</v>
      </c>
      <c r="P65" s="11">
        <f t="shared" si="26"/>
        <v>6</v>
      </c>
      <c r="Q65" s="11">
        <f t="shared" si="26"/>
        <v>5</v>
      </c>
      <c r="R65" s="11">
        <f t="shared" si="26"/>
        <v>3</v>
      </c>
      <c r="S65" s="40">
        <f t="shared" si="21"/>
        <v>846</v>
      </c>
    </row>
    <row r="66" spans="1:19" ht="12.75">
      <c r="A66" s="142" t="s">
        <v>22</v>
      </c>
      <c r="B66" s="143"/>
      <c r="C66" s="21">
        <f>SUM(C60:C65)</f>
        <v>7101</v>
      </c>
      <c r="D66" s="21">
        <f aca="true" t="shared" si="27" ref="D66:R66">SUM(D60:D65)</f>
        <v>3195</v>
      </c>
      <c r="E66" s="21">
        <f t="shared" si="27"/>
        <v>2951</v>
      </c>
      <c r="F66" s="21">
        <f t="shared" si="27"/>
        <v>1138</v>
      </c>
      <c r="G66" s="21">
        <f t="shared" si="27"/>
        <v>1640</v>
      </c>
      <c r="H66" s="21">
        <f t="shared" si="27"/>
        <v>2521</v>
      </c>
      <c r="I66" s="21">
        <f t="shared" si="27"/>
        <v>2659</v>
      </c>
      <c r="J66" s="21">
        <f t="shared" si="27"/>
        <v>2585</v>
      </c>
      <c r="K66" s="21">
        <f t="shared" si="27"/>
        <v>2798</v>
      </c>
      <c r="L66" s="21">
        <f t="shared" si="27"/>
        <v>3217</v>
      </c>
      <c r="M66" s="21">
        <f t="shared" si="27"/>
        <v>3288</v>
      </c>
      <c r="N66" s="21">
        <f t="shared" si="27"/>
        <v>3593</v>
      </c>
      <c r="O66" s="21">
        <f t="shared" si="27"/>
        <v>3053</v>
      </c>
      <c r="P66" s="21">
        <f t="shared" si="27"/>
        <v>1797</v>
      </c>
      <c r="Q66" s="44">
        <f t="shared" si="27"/>
        <v>973</v>
      </c>
      <c r="R66" s="44">
        <f t="shared" si="27"/>
        <v>1240</v>
      </c>
      <c r="S66" s="46">
        <f>SUM(S60:S65)</f>
        <v>43749</v>
      </c>
    </row>
    <row r="67" spans="1:19" ht="12.75">
      <c r="A67" s="180" t="s">
        <v>23</v>
      </c>
      <c r="B67" s="168"/>
      <c r="C67" s="23">
        <f>+C66+C59</f>
        <v>321998</v>
      </c>
      <c r="D67" s="23">
        <f aca="true" t="shared" si="28" ref="D67:R67">+D66+D59</f>
        <v>100236</v>
      </c>
      <c r="E67" s="23">
        <f t="shared" si="28"/>
        <v>98707</v>
      </c>
      <c r="F67" s="23">
        <f t="shared" si="28"/>
        <v>131711</v>
      </c>
      <c r="G67" s="23">
        <f t="shared" si="28"/>
        <v>151492</v>
      </c>
      <c r="H67" s="23">
        <f t="shared" si="28"/>
        <v>142711</v>
      </c>
      <c r="I67" s="23">
        <f t="shared" si="28"/>
        <v>126764</v>
      </c>
      <c r="J67" s="23">
        <f t="shared" si="28"/>
        <v>115882</v>
      </c>
      <c r="K67" s="23">
        <f t="shared" si="28"/>
        <v>97185</v>
      </c>
      <c r="L67" s="23">
        <f t="shared" si="28"/>
        <v>90090</v>
      </c>
      <c r="M67" s="23">
        <f t="shared" si="28"/>
        <v>69240</v>
      </c>
      <c r="N67" s="23">
        <f t="shared" si="28"/>
        <v>43995</v>
      </c>
      <c r="O67" s="23">
        <f t="shared" si="28"/>
        <v>28840</v>
      </c>
      <c r="P67" s="23">
        <f t="shared" si="28"/>
        <v>18126</v>
      </c>
      <c r="Q67" s="47">
        <f t="shared" si="28"/>
        <v>10145</v>
      </c>
      <c r="R67" s="47">
        <f t="shared" si="28"/>
        <v>9491</v>
      </c>
      <c r="S67" s="49">
        <f>+S66+S59</f>
        <v>1556613</v>
      </c>
    </row>
    <row r="68" spans="1:19" ht="12.75">
      <c r="A68" s="147" t="s">
        <v>34</v>
      </c>
      <c r="B68" s="148"/>
      <c r="C68" s="25">
        <f>+C67/$S$67</f>
        <v>0.20685809510777567</v>
      </c>
      <c r="D68" s="25">
        <f aca="true" t="shared" si="29" ref="D68:S68">+D67/$S$67</f>
        <v>0.06439365468488314</v>
      </c>
      <c r="E68" s="25">
        <f t="shared" si="29"/>
        <v>0.06341139384034439</v>
      </c>
      <c r="F68" s="25">
        <f t="shared" si="29"/>
        <v>0.08461383786464587</v>
      </c>
      <c r="G68" s="25">
        <f t="shared" si="29"/>
        <v>0.09732155648192582</v>
      </c>
      <c r="H68" s="25">
        <f t="shared" si="29"/>
        <v>0.0916804626455002</v>
      </c>
      <c r="I68" s="25">
        <f t="shared" si="29"/>
        <v>0.08143578397456529</v>
      </c>
      <c r="J68" s="25">
        <f t="shared" si="29"/>
        <v>0.07444496480499649</v>
      </c>
      <c r="K68" s="25">
        <f t="shared" si="29"/>
        <v>0.062433629938848</v>
      </c>
      <c r="L68" s="25">
        <f t="shared" si="29"/>
        <v>0.057875656955196954</v>
      </c>
      <c r="M68" s="25">
        <f t="shared" si="29"/>
        <v>0.044481190893304885</v>
      </c>
      <c r="N68" s="25">
        <f t="shared" si="29"/>
        <v>0.028263287021244202</v>
      </c>
      <c r="O68" s="25">
        <f t="shared" si="29"/>
        <v>0.018527405334530806</v>
      </c>
      <c r="P68" s="25">
        <f t="shared" si="29"/>
        <v>0.011644512797978688</v>
      </c>
      <c r="Q68" s="50">
        <f t="shared" si="29"/>
        <v>0.006517355309251561</v>
      </c>
      <c r="R68" s="50">
        <f t="shared" si="29"/>
        <v>0.00609721234500804</v>
      </c>
      <c r="S68" s="26">
        <f t="shared" si="29"/>
        <v>1</v>
      </c>
    </row>
    <row r="69" spans="1:19" ht="12.75">
      <c r="A69" s="198" t="s">
        <v>207</v>
      </c>
      <c r="B69" s="199"/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200"/>
    </row>
    <row r="70" spans="1:19" ht="12.75">
      <c r="A70" s="197"/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4"/>
    </row>
    <row r="73" spans="2:3" ht="12.75">
      <c r="B73" s="70" t="s">
        <v>161</v>
      </c>
      <c r="C73" s="51"/>
    </row>
  </sheetData>
  <sheetProtection/>
  <mergeCells count="36">
    <mergeCell ref="A42:B42"/>
    <mergeCell ref="A45:S45"/>
    <mergeCell ref="D51:R51"/>
    <mergeCell ref="A59:B59"/>
    <mergeCell ref="A66:B66"/>
    <mergeCell ref="A69:S69"/>
    <mergeCell ref="A51:A52"/>
    <mergeCell ref="A46:S46"/>
    <mergeCell ref="B51:B52"/>
    <mergeCell ref="A50:S50"/>
    <mergeCell ref="A35:B35"/>
    <mergeCell ref="S3:S4"/>
    <mergeCell ref="A3:A4"/>
    <mergeCell ref="A20:B20"/>
    <mergeCell ref="A26:S26"/>
    <mergeCell ref="S27:S28"/>
    <mergeCell ref="B3:B4"/>
    <mergeCell ref="A19:B19"/>
    <mergeCell ref="A27:A28"/>
    <mergeCell ref="B27:B28"/>
    <mergeCell ref="A49:S49"/>
    <mergeCell ref="A70:S70"/>
    <mergeCell ref="A67:B67"/>
    <mergeCell ref="A68:B68"/>
    <mergeCell ref="S51:S52"/>
    <mergeCell ref="A1:S1"/>
    <mergeCell ref="A2:S2"/>
    <mergeCell ref="A43:B43"/>
    <mergeCell ref="A25:S25"/>
    <mergeCell ref="A44:B44"/>
    <mergeCell ref="A22:S22"/>
    <mergeCell ref="D3:R3"/>
    <mergeCell ref="A11:B11"/>
    <mergeCell ref="A18:B18"/>
    <mergeCell ref="A21:S21"/>
    <mergeCell ref="D27:R27"/>
  </mergeCells>
  <hyperlinks>
    <hyperlink ref="U1" location="Indice!A2" display="Volver"/>
    <hyperlink ref="B73" location="Indice!A2" display="Volver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24.140625" style="3" customWidth="1"/>
    <col min="2" max="7" width="15.57421875" style="3" customWidth="1"/>
    <col min="8" max="16384" width="11.421875" style="3" customWidth="1"/>
  </cols>
  <sheetData>
    <row r="1" spans="1:9" ht="12.75">
      <c r="A1" s="130" t="s">
        <v>149</v>
      </c>
      <c r="B1" s="131"/>
      <c r="C1" s="131"/>
      <c r="D1" s="131"/>
      <c r="E1" s="131"/>
      <c r="F1" s="131"/>
      <c r="G1" s="132"/>
      <c r="I1" s="70" t="s">
        <v>161</v>
      </c>
    </row>
    <row r="2" spans="1:7" ht="12.75">
      <c r="A2" s="135" t="s">
        <v>257</v>
      </c>
      <c r="B2" s="136"/>
      <c r="C2" s="136"/>
      <c r="D2" s="136"/>
      <c r="E2" s="136"/>
      <c r="F2" s="136"/>
      <c r="G2" s="137"/>
    </row>
    <row r="3" spans="1:7" ht="13.5" customHeight="1">
      <c r="A3" s="133" t="s">
        <v>67</v>
      </c>
      <c r="B3" s="187" t="s">
        <v>68</v>
      </c>
      <c r="C3" s="187" t="s">
        <v>69</v>
      </c>
      <c r="D3" s="187"/>
      <c r="E3" s="187"/>
      <c r="F3" s="187"/>
      <c r="G3" s="138" t="s">
        <v>82</v>
      </c>
    </row>
    <row r="4" spans="1:7" ht="13.5" customHeight="1">
      <c r="A4" s="186"/>
      <c r="B4" s="188"/>
      <c r="C4" s="79" t="s">
        <v>70</v>
      </c>
      <c r="D4" s="79" t="s">
        <v>71</v>
      </c>
      <c r="E4" s="79" t="s">
        <v>72</v>
      </c>
      <c r="F4" s="79" t="s">
        <v>73</v>
      </c>
      <c r="G4" s="139"/>
    </row>
    <row r="5" spans="1:7" ht="12.75">
      <c r="A5" s="30" t="s">
        <v>74</v>
      </c>
      <c r="B5" s="32">
        <v>348866</v>
      </c>
      <c r="C5" s="32">
        <f>+C17+C18+C19</f>
        <v>91843</v>
      </c>
      <c r="D5" s="31">
        <f>+C20+C21+C22</f>
        <v>100222</v>
      </c>
      <c r="E5" s="31">
        <f>+C23+C24+C25</f>
        <v>93872</v>
      </c>
      <c r="F5" s="31">
        <f>+C26+C27+C28</f>
        <v>94536</v>
      </c>
      <c r="G5" s="32">
        <f>SUM(C5:F5)</f>
        <v>380473</v>
      </c>
    </row>
    <row r="6" spans="1:7" ht="12.75">
      <c r="A6" s="34" t="s">
        <v>75</v>
      </c>
      <c r="B6" s="33">
        <v>306403</v>
      </c>
      <c r="C6" s="33">
        <f>SUM(C7:C9)</f>
        <v>75437</v>
      </c>
      <c r="D6" s="8">
        <f>SUM(D7:D9)</f>
        <v>83844</v>
      </c>
      <c r="E6" s="8">
        <f>SUM(E7:E9)</f>
        <v>80171</v>
      </c>
      <c r="F6" s="8">
        <f>SUM(F7:F9)</f>
        <v>110099</v>
      </c>
      <c r="G6" s="33">
        <f>SUM(C6:F6)</f>
        <v>349551</v>
      </c>
    </row>
    <row r="7" spans="1:7" ht="12.75">
      <c r="A7" s="100" t="s">
        <v>32</v>
      </c>
      <c r="B7" s="33">
        <v>228303</v>
      </c>
      <c r="C7" s="33">
        <f>+D17+D18+D19</f>
        <v>55862</v>
      </c>
      <c r="D7" s="8">
        <f>+D20+D21+D22</f>
        <v>63390</v>
      </c>
      <c r="E7" s="8">
        <f>+D23+D24+D25</f>
        <v>60410</v>
      </c>
      <c r="F7" s="8">
        <f>+D26+D27+D28</f>
        <v>86073</v>
      </c>
      <c r="G7" s="33">
        <f>SUM(C7:F7)</f>
        <v>265735</v>
      </c>
    </row>
    <row r="8" spans="1:7" ht="12.75">
      <c r="A8" s="100" t="s">
        <v>76</v>
      </c>
      <c r="B8" s="33">
        <v>68898</v>
      </c>
      <c r="C8" s="33">
        <f>+E17+E18+E19</f>
        <v>17069</v>
      </c>
      <c r="D8" s="8">
        <f>+E20+E21+E22</f>
        <v>17941</v>
      </c>
      <c r="E8" s="8">
        <f>+E23+E24+E25</f>
        <v>17026</v>
      </c>
      <c r="F8" s="8">
        <f>+E26+E27+E28</f>
        <v>21165</v>
      </c>
      <c r="G8" s="33">
        <f>SUM(C8:F8)</f>
        <v>73201</v>
      </c>
    </row>
    <row r="9" spans="1:7" ht="13.5" thickBot="1">
      <c r="A9" s="101" t="s">
        <v>220</v>
      </c>
      <c r="B9" s="96">
        <v>9202</v>
      </c>
      <c r="C9" s="96">
        <f>+F17+F18+F19</f>
        <v>2506</v>
      </c>
      <c r="D9" s="97">
        <f>+F20+F21+F22</f>
        <v>2513</v>
      </c>
      <c r="E9" s="97">
        <f>+F23+F24+F25</f>
        <v>2735</v>
      </c>
      <c r="F9" s="97">
        <f>+F26+F27+F28</f>
        <v>2861</v>
      </c>
      <c r="G9" s="96">
        <f>SUM(C9:F9)</f>
        <v>10615</v>
      </c>
    </row>
    <row r="10" spans="1:7" ht="12.75">
      <c r="A10" s="205" t="s">
        <v>221</v>
      </c>
      <c r="B10" s="206"/>
      <c r="C10" s="206"/>
      <c r="D10" s="206"/>
      <c r="E10" s="206"/>
      <c r="F10" s="206"/>
      <c r="G10" s="207"/>
    </row>
    <row r="13" spans="1:7" ht="12.75">
      <c r="A13" s="130" t="s">
        <v>150</v>
      </c>
      <c r="B13" s="131"/>
      <c r="C13" s="131"/>
      <c r="D13" s="131"/>
      <c r="E13" s="131"/>
      <c r="F13" s="131"/>
      <c r="G13" s="132"/>
    </row>
    <row r="14" spans="1:7" ht="12.75">
      <c r="A14" s="135" t="s">
        <v>258</v>
      </c>
      <c r="B14" s="136"/>
      <c r="C14" s="136"/>
      <c r="D14" s="136"/>
      <c r="E14" s="136"/>
      <c r="F14" s="136"/>
      <c r="G14" s="137"/>
    </row>
    <row r="15" spans="1:7" ht="18" customHeight="1">
      <c r="A15" s="208" t="s">
        <v>78</v>
      </c>
      <c r="B15" s="209"/>
      <c r="C15" s="187" t="s">
        <v>79</v>
      </c>
      <c r="D15" s="212" t="s">
        <v>83</v>
      </c>
      <c r="E15" s="213"/>
      <c r="F15" s="214"/>
      <c r="G15" s="138" t="s">
        <v>81</v>
      </c>
    </row>
    <row r="16" spans="1:7" ht="18" customHeight="1">
      <c r="A16" s="210"/>
      <c r="B16" s="211"/>
      <c r="C16" s="188"/>
      <c r="D16" s="79" t="s">
        <v>32</v>
      </c>
      <c r="E16" s="79" t="s">
        <v>80</v>
      </c>
      <c r="F16" s="79" t="s">
        <v>220</v>
      </c>
      <c r="G16" s="139"/>
    </row>
    <row r="17" spans="1:7" ht="12.75">
      <c r="A17" s="34" t="s">
        <v>84</v>
      </c>
      <c r="B17" s="35"/>
      <c r="C17" s="36">
        <v>31445</v>
      </c>
      <c r="D17" s="36">
        <v>19521</v>
      </c>
      <c r="E17" s="36">
        <v>6010</v>
      </c>
      <c r="F17" s="36">
        <v>866</v>
      </c>
      <c r="G17" s="36">
        <f>SUM(D17:F17)</f>
        <v>26397</v>
      </c>
    </row>
    <row r="18" spans="1:7" ht="12.75">
      <c r="A18" s="34" t="s">
        <v>85</v>
      </c>
      <c r="B18" s="37"/>
      <c r="C18" s="38">
        <v>25697</v>
      </c>
      <c r="D18" s="38">
        <v>15490</v>
      </c>
      <c r="E18" s="38">
        <v>5710</v>
      </c>
      <c r="F18" s="38">
        <v>692</v>
      </c>
      <c r="G18" s="38">
        <f aca="true" t="shared" si="0" ref="G18:G28">SUM(D18:F18)</f>
        <v>21892</v>
      </c>
    </row>
    <row r="19" spans="1:7" ht="12.75">
      <c r="A19" s="34" t="s">
        <v>86</v>
      </c>
      <c r="B19" s="37"/>
      <c r="C19" s="38">
        <v>34701</v>
      </c>
      <c r="D19" s="38">
        <v>20851</v>
      </c>
      <c r="E19" s="38">
        <v>5349</v>
      </c>
      <c r="F19" s="38">
        <v>948</v>
      </c>
      <c r="G19" s="38">
        <f t="shared" si="0"/>
        <v>27148</v>
      </c>
    </row>
    <row r="20" spans="1:7" ht="12.75">
      <c r="A20" s="34" t="s">
        <v>87</v>
      </c>
      <c r="B20" s="37"/>
      <c r="C20" s="38">
        <v>35340</v>
      </c>
      <c r="D20" s="38">
        <v>23691</v>
      </c>
      <c r="E20" s="38">
        <v>5235</v>
      </c>
      <c r="F20" s="38">
        <v>931</v>
      </c>
      <c r="G20" s="38">
        <f t="shared" si="0"/>
        <v>29857</v>
      </c>
    </row>
    <row r="21" spans="1:7" ht="12.75">
      <c r="A21" s="34" t="s">
        <v>88</v>
      </c>
      <c r="B21" s="37"/>
      <c r="C21" s="38">
        <v>32655</v>
      </c>
      <c r="D21" s="38">
        <v>20812</v>
      </c>
      <c r="E21" s="38">
        <v>6672</v>
      </c>
      <c r="F21" s="38">
        <v>786</v>
      </c>
      <c r="G21" s="38">
        <f t="shared" si="0"/>
        <v>28270</v>
      </c>
    </row>
    <row r="22" spans="1:7" ht="12.75">
      <c r="A22" s="34" t="s">
        <v>89</v>
      </c>
      <c r="B22" s="37"/>
      <c r="C22" s="38">
        <v>32227</v>
      </c>
      <c r="D22" s="38">
        <v>18887</v>
      </c>
      <c r="E22" s="38">
        <v>6034</v>
      </c>
      <c r="F22" s="38">
        <v>796</v>
      </c>
      <c r="G22" s="38">
        <f t="shared" si="0"/>
        <v>25717</v>
      </c>
    </row>
    <row r="23" spans="1:7" ht="12.75">
      <c r="A23" s="34" t="s">
        <v>90</v>
      </c>
      <c r="B23" s="37"/>
      <c r="C23" s="38">
        <v>34375</v>
      </c>
      <c r="D23" s="38">
        <v>21221</v>
      </c>
      <c r="E23" s="38">
        <v>5750</v>
      </c>
      <c r="F23" s="38">
        <v>1043</v>
      </c>
      <c r="G23" s="38">
        <f t="shared" si="0"/>
        <v>28014</v>
      </c>
    </row>
    <row r="24" spans="1:7" ht="12.75">
      <c r="A24" s="34" t="s">
        <v>91</v>
      </c>
      <c r="B24" s="37"/>
      <c r="C24" s="38">
        <v>33927</v>
      </c>
      <c r="D24" s="38">
        <v>21238</v>
      </c>
      <c r="E24" s="38">
        <v>5737</v>
      </c>
      <c r="F24" s="38">
        <v>924</v>
      </c>
      <c r="G24" s="38">
        <f t="shared" si="0"/>
        <v>27899</v>
      </c>
    </row>
    <row r="25" spans="1:7" ht="12.75">
      <c r="A25" s="34" t="s">
        <v>92</v>
      </c>
      <c r="B25" s="37"/>
      <c r="C25" s="38">
        <v>25570</v>
      </c>
      <c r="D25" s="38">
        <v>17951</v>
      </c>
      <c r="E25" s="38">
        <v>5539</v>
      </c>
      <c r="F25" s="38">
        <v>768</v>
      </c>
      <c r="G25" s="38">
        <f t="shared" si="0"/>
        <v>24258</v>
      </c>
    </row>
    <row r="26" spans="1:7" ht="12.75">
      <c r="A26" s="34" t="s">
        <v>93</v>
      </c>
      <c r="B26" s="37"/>
      <c r="C26" s="38">
        <v>39173</v>
      </c>
      <c r="D26" s="38">
        <v>35836</v>
      </c>
      <c r="E26" s="38">
        <v>5065</v>
      </c>
      <c r="F26" s="38">
        <v>1088</v>
      </c>
      <c r="G26" s="38">
        <f t="shared" si="0"/>
        <v>41989</v>
      </c>
    </row>
    <row r="27" spans="1:7" ht="12.75">
      <c r="A27" s="34" t="s">
        <v>94</v>
      </c>
      <c r="B27" s="37"/>
      <c r="C27" s="38">
        <v>36340</v>
      </c>
      <c r="D27" s="38">
        <v>32961</v>
      </c>
      <c r="E27" s="38">
        <v>5572</v>
      </c>
      <c r="F27" s="38">
        <v>988</v>
      </c>
      <c r="G27" s="38">
        <f t="shared" si="0"/>
        <v>39521</v>
      </c>
    </row>
    <row r="28" spans="1:7" ht="12.75">
      <c r="A28" s="34" t="s">
        <v>95</v>
      </c>
      <c r="B28" s="37"/>
      <c r="C28" s="38">
        <v>19023</v>
      </c>
      <c r="D28" s="38">
        <v>17276</v>
      </c>
      <c r="E28" s="38">
        <v>10528</v>
      </c>
      <c r="F28" s="38">
        <v>785</v>
      </c>
      <c r="G28" s="38">
        <f t="shared" si="0"/>
        <v>28589</v>
      </c>
    </row>
    <row r="29" spans="1:7" ht="13.5" thickBot="1">
      <c r="A29" s="215" t="s">
        <v>82</v>
      </c>
      <c r="B29" s="216"/>
      <c r="C29" s="98">
        <f>SUM(C17:C28)</f>
        <v>380473</v>
      </c>
      <c r="D29" s="98">
        <f>SUM(D17:D28)</f>
        <v>265735</v>
      </c>
      <c r="E29" s="98">
        <f>SUM(E17:E28)</f>
        <v>73201</v>
      </c>
      <c r="F29" s="98">
        <f>SUM(F17:F28)</f>
        <v>10615</v>
      </c>
      <c r="G29" s="99">
        <f>SUM(G17:G28)</f>
        <v>349551</v>
      </c>
    </row>
    <row r="30" spans="1:7" ht="12.75">
      <c r="A30" s="205" t="s">
        <v>221</v>
      </c>
      <c r="B30" s="206"/>
      <c r="C30" s="206"/>
      <c r="D30" s="206"/>
      <c r="E30" s="206"/>
      <c r="F30" s="206"/>
      <c r="G30" s="207"/>
    </row>
    <row r="34" ht="12.75">
      <c r="A34" s="70" t="s">
        <v>161</v>
      </c>
    </row>
  </sheetData>
  <sheetProtection/>
  <mergeCells count="15">
    <mergeCell ref="A30:G30"/>
    <mergeCell ref="C15:C16"/>
    <mergeCell ref="A15:B16"/>
    <mergeCell ref="D15:F15"/>
    <mergeCell ref="A29:B29"/>
    <mergeCell ref="A14:G14"/>
    <mergeCell ref="G15:G16"/>
    <mergeCell ref="A13:G13"/>
    <mergeCell ref="C3:F3"/>
    <mergeCell ref="G3:G4"/>
    <mergeCell ref="A3:A4"/>
    <mergeCell ref="B3:B4"/>
    <mergeCell ref="A1:G1"/>
    <mergeCell ref="A2:G2"/>
    <mergeCell ref="A10:G10"/>
  </mergeCells>
  <hyperlinks>
    <hyperlink ref="I1" location="Indice!A2" display="Volver"/>
    <hyperlink ref="A34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F26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5.28125" style="3" bestFit="1" customWidth="1"/>
    <col min="2" max="2" width="35.57421875" style="3" bestFit="1" customWidth="1"/>
    <col min="3" max="7" width="21.00390625" style="3" customWidth="1"/>
    <col min="8" max="16384" width="11.421875" style="3" customWidth="1"/>
  </cols>
  <sheetData>
    <row r="1" spans="1:9" ht="12.75">
      <c r="A1" s="130" t="s">
        <v>151</v>
      </c>
      <c r="B1" s="131"/>
      <c r="C1" s="131"/>
      <c r="D1" s="131"/>
      <c r="E1" s="131"/>
      <c r="F1" s="131"/>
      <c r="G1" s="132"/>
      <c r="I1" s="70" t="s">
        <v>161</v>
      </c>
    </row>
    <row r="2" spans="1:7" ht="13.5" customHeight="1">
      <c r="A2" s="135" t="s">
        <v>259</v>
      </c>
      <c r="B2" s="136"/>
      <c r="C2" s="136"/>
      <c r="D2" s="136"/>
      <c r="E2" s="136"/>
      <c r="F2" s="136"/>
      <c r="G2" s="137"/>
    </row>
    <row r="3" spans="1:7" ht="13.5" customHeight="1">
      <c r="A3" s="133" t="s">
        <v>0</v>
      </c>
      <c r="B3" s="187" t="s">
        <v>1</v>
      </c>
      <c r="C3" s="187" t="s">
        <v>79</v>
      </c>
      <c r="D3" s="212" t="s">
        <v>83</v>
      </c>
      <c r="E3" s="213"/>
      <c r="F3" s="214"/>
      <c r="G3" s="138" t="s">
        <v>81</v>
      </c>
    </row>
    <row r="4" spans="1:7" ht="12.75">
      <c r="A4" s="186"/>
      <c r="B4" s="188"/>
      <c r="C4" s="188"/>
      <c r="D4" s="79" t="s">
        <v>32</v>
      </c>
      <c r="E4" s="79" t="s">
        <v>80</v>
      </c>
      <c r="F4" s="79" t="s">
        <v>77</v>
      </c>
      <c r="G4" s="139"/>
    </row>
    <row r="5" spans="1:7" ht="12.75">
      <c r="A5" s="15">
        <v>67</v>
      </c>
      <c r="B5" s="16" t="s">
        <v>15</v>
      </c>
      <c r="C5" s="5">
        <v>70843</v>
      </c>
      <c r="D5" s="5">
        <v>48339</v>
      </c>
      <c r="E5" s="5">
        <v>11458</v>
      </c>
      <c r="F5" s="5">
        <v>2203</v>
      </c>
      <c r="G5" s="5">
        <f aca="true" t="shared" si="0" ref="G5:G10">SUM(D5:F5)</f>
        <v>62000</v>
      </c>
    </row>
    <row r="6" spans="1:7" ht="12.75">
      <c r="A6" s="7">
        <v>78</v>
      </c>
      <c r="B6" s="17" t="s">
        <v>162</v>
      </c>
      <c r="C6" s="8">
        <v>88188</v>
      </c>
      <c r="D6" s="8">
        <v>67248</v>
      </c>
      <c r="E6" s="8">
        <v>16630</v>
      </c>
      <c r="F6" s="8">
        <v>3</v>
      </c>
      <c r="G6" s="8">
        <f t="shared" si="0"/>
        <v>83881</v>
      </c>
    </row>
    <row r="7" spans="1:7" ht="12.75">
      <c r="A7" s="7">
        <v>80</v>
      </c>
      <c r="B7" s="17" t="s">
        <v>16</v>
      </c>
      <c r="C7" s="8">
        <v>11299</v>
      </c>
      <c r="D7" s="8">
        <v>6796</v>
      </c>
      <c r="E7" s="8">
        <v>2029</v>
      </c>
      <c r="F7" s="8">
        <v>52</v>
      </c>
      <c r="G7" s="8">
        <f t="shared" si="0"/>
        <v>8877</v>
      </c>
    </row>
    <row r="8" spans="1:7" ht="12.75">
      <c r="A8" s="7">
        <v>81</v>
      </c>
      <c r="B8" s="17" t="s">
        <v>225</v>
      </c>
      <c r="C8" s="8">
        <v>45163</v>
      </c>
      <c r="D8" s="8">
        <v>43127</v>
      </c>
      <c r="E8" s="8">
        <v>10554</v>
      </c>
      <c r="F8" s="8">
        <v>7812</v>
      </c>
      <c r="G8" s="8">
        <f t="shared" si="0"/>
        <v>61493</v>
      </c>
    </row>
    <row r="9" spans="1:7" ht="12.75">
      <c r="A9" s="7">
        <v>99</v>
      </c>
      <c r="B9" s="17" t="s">
        <v>208</v>
      </c>
      <c r="C9" s="8">
        <v>72910</v>
      </c>
      <c r="D9" s="8">
        <v>42367</v>
      </c>
      <c r="E9" s="8">
        <v>12372</v>
      </c>
      <c r="F9" s="8">
        <v>289</v>
      </c>
      <c r="G9" s="8">
        <f t="shared" si="0"/>
        <v>55028</v>
      </c>
    </row>
    <row r="10" spans="1:7" ht="12.75">
      <c r="A10" s="10">
        <v>107</v>
      </c>
      <c r="B10" s="18" t="s">
        <v>209</v>
      </c>
      <c r="C10" s="11">
        <v>90989</v>
      </c>
      <c r="D10" s="11">
        <v>56877</v>
      </c>
      <c r="E10" s="11">
        <v>18827</v>
      </c>
      <c r="F10" s="11">
        <v>256</v>
      </c>
      <c r="G10" s="11">
        <f t="shared" si="0"/>
        <v>75960</v>
      </c>
    </row>
    <row r="11" spans="1:7" ht="12.75" customHeight="1">
      <c r="A11" s="140" t="s">
        <v>17</v>
      </c>
      <c r="B11" s="141"/>
      <c r="C11" s="19">
        <f>SUM(C5:C10)</f>
        <v>379392</v>
      </c>
      <c r="D11" s="19">
        <f>SUM(D5:D10)</f>
        <v>264754</v>
      </c>
      <c r="E11" s="19">
        <f>SUM(E5:E10)</f>
        <v>71870</v>
      </c>
      <c r="F11" s="19">
        <f>SUM(F5:F10)</f>
        <v>10615</v>
      </c>
      <c r="G11" s="20">
        <f>SUM(G5:G10)</f>
        <v>347239</v>
      </c>
    </row>
    <row r="12" spans="1:7" ht="12.75">
      <c r="A12" s="15">
        <v>62</v>
      </c>
      <c r="B12" s="16" t="s">
        <v>18</v>
      </c>
      <c r="C12" s="5">
        <v>2</v>
      </c>
      <c r="D12" s="5">
        <v>128</v>
      </c>
      <c r="E12" s="5">
        <v>115</v>
      </c>
      <c r="F12" s="5"/>
      <c r="G12" s="5">
        <f aca="true" t="shared" si="1" ref="G12:G17">SUM(D12:F12)</f>
        <v>243</v>
      </c>
    </row>
    <row r="13" spans="1:7" ht="12.75">
      <c r="A13" s="7">
        <v>63</v>
      </c>
      <c r="B13" s="17" t="s">
        <v>210</v>
      </c>
      <c r="C13" s="8">
        <v>246</v>
      </c>
      <c r="D13" s="8">
        <v>185</v>
      </c>
      <c r="E13" s="8">
        <v>445</v>
      </c>
      <c r="F13" s="8"/>
      <c r="G13" s="8">
        <f t="shared" si="1"/>
        <v>630</v>
      </c>
    </row>
    <row r="14" spans="1:7" ht="12.75">
      <c r="A14" s="7">
        <v>65</v>
      </c>
      <c r="B14" s="17" t="s">
        <v>19</v>
      </c>
      <c r="C14" s="8">
        <v>131</v>
      </c>
      <c r="D14" s="8">
        <v>303</v>
      </c>
      <c r="E14" s="8">
        <v>381</v>
      </c>
      <c r="F14" s="8"/>
      <c r="G14" s="8">
        <f t="shared" si="1"/>
        <v>684</v>
      </c>
    </row>
    <row r="15" spans="1:7" ht="12.75">
      <c r="A15" s="7">
        <v>68</v>
      </c>
      <c r="B15" s="17" t="s">
        <v>20</v>
      </c>
      <c r="C15" s="8">
        <v>44</v>
      </c>
      <c r="D15" s="8">
        <v>51</v>
      </c>
      <c r="E15" s="8">
        <v>29</v>
      </c>
      <c r="F15" s="8"/>
      <c r="G15" s="8">
        <f t="shared" si="1"/>
        <v>80</v>
      </c>
    </row>
    <row r="16" spans="1:7" ht="12.75">
      <c r="A16" s="7">
        <v>76</v>
      </c>
      <c r="B16" s="17" t="s">
        <v>211</v>
      </c>
      <c r="C16" s="8">
        <v>616</v>
      </c>
      <c r="D16" s="8">
        <v>308</v>
      </c>
      <c r="E16" s="8">
        <v>335</v>
      </c>
      <c r="F16" s="8"/>
      <c r="G16" s="8">
        <f t="shared" si="1"/>
        <v>643</v>
      </c>
    </row>
    <row r="17" spans="1:7" ht="12.75">
      <c r="A17" s="10">
        <v>94</v>
      </c>
      <c r="B17" s="18" t="s">
        <v>21</v>
      </c>
      <c r="C17" s="11">
        <v>42</v>
      </c>
      <c r="D17" s="11">
        <v>6</v>
      </c>
      <c r="E17" s="11">
        <v>26</v>
      </c>
      <c r="F17" s="11"/>
      <c r="G17" s="11">
        <f t="shared" si="1"/>
        <v>32</v>
      </c>
    </row>
    <row r="18" spans="1:7" ht="12.75" customHeight="1">
      <c r="A18" s="142" t="s">
        <v>22</v>
      </c>
      <c r="B18" s="143"/>
      <c r="C18" s="21">
        <f>SUM(C12:C17)</f>
        <v>1081</v>
      </c>
      <c r="D18" s="21">
        <f>SUM(D12:D17)</f>
        <v>981</v>
      </c>
      <c r="E18" s="21">
        <f>SUM(E12:E17)</f>
        <v>1331</v>
      </c>
      <c r="F18" s="21">
        <f>SUM(F12:F17)</f>
        <v>0</v>
      </c>
      <c r="G18" s="22">
        <f>SUM(G12:G17)</f>
        <v>2312</v>
      </c>
    </row>
    <row r="19" spans="1:7" ht="12.75" customHeight="1">
      <c r="A19" s="180" t="s">
        <v>23</v>
      </c>
      <c r="B19" s="168"/>
      <c r="C19" s="23">
        <f>+C11+C18</f>
        <v>380473</v>
      </c>
      <c r="D19" s="23">
        <f>+D18+D11</f>
        <v>265735</v>
      </c>
      <c r="E19" s="23">
        <f>+E18+E11</f>
        <v>73201</v>
      </c>
      <c r="F19" s="23">
        <f>+F18+F11</f>
        <v>10615</v>
      </c>
      <c r="G19" s="24">
        <f>+G18+G11</f>
        <v>349551</v>
      </c>
    </row>
    <row r="20" spans="1:7" s="27" customFormat="1" ht="12.75" customHeight="1">
      <c r="A20" s="147" t="s">
        <v>34</v>
      </c>
      <c r="B20" s="148"/>
      <c r="C20" s="25"/>
      <c r="D20" s="25">
        <f>+D19/$G$19</f>
        <v>0.7602181083733132</v>
      </c>
      <c r="E20" s="25">
        <f>+E19/$G$19</f>
        <v>0.209414362997102</v>
      </c>
      <c r="F20" s="25">
        <f>+F19/$G$19</f>
        <v>0.03036752862958481</v>
      </c>
      <c r="G20" s="26">
        <f>+G19/$G$19</f>
        <v>1</v>
      </c>
    </row>
    <row r="21" spans="1:7" s="27" customFormat="1" ht="12.75" customHeight="1">
      <c r="A21" s="198" t="s">
        <v>221</v>
      </c>
      <c r="B21" s="199"/>
      <c r="C21" s="199"/>
      <c r="D21" s="199"/>
      <c r="E21" s="199"/>
      <c r="F21" s="199"/>
      <c r="G21" s="200"/>
    </row>
    <row r="22" spans="1:7" s="27" customFormat="1" ht="12.75">
      <c r="A22" s="220"/>
      <c r="B22" s="221"/>
      <c r="C22" s="221"/>
      <c r="D22" s="221"/>
      <c r="E22" s="221"/>
      <c r="F22" s="221"/>
      <c r="G22" s="222"/>
    </row>
    <row r="23" spans="1:240" s="27" customFormat="1" ht="12.75">
      <c r="A23" s="152"/>
      <c r="B23" s="153"/>
      <c r="C23" s="153"/>
      <c r="D23" s="153"/>
      <c r="E23" s="153"/>
      <c r="F23" s="153"/>
      <c r="G23" s="154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9"/>
      <c r="Y23" s="217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9"/>
      <c r="AS23" s="217"/>
      <c r="AT23" s="218"/>
      <c r="AU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218"/>
      <c r="BF23" s="218"/>
      <c r="BG23" s="218"/>
      <c r="BH23" s="218"/>
      <c r="BI23" s="218"/>
      <c r="BJ23" s="218"/>
      <c r="BK23" s="218"/>
      <c r="BL23" s="219"/>
      <c r="BM23" s="217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  <c r="BZ23" s="218"/>
      <c r="CA23" s="218"/>
      <c r="CB23" s="218"/>
      <c r="CC23" s="218"/>
      <c r="CD23" s="218"/>
      <c r="CE23" s="218"/>
      <c r="CF23" s="219"/>
      <c r="CG23" s="217"/>
      <c r="CH23" s="218"/>
      <c r="CI23" s="218"/>
      <c r="CJ23" s="218"/>
      <c r="CK23" s="218"/>
      <c r="CL23" s="218"/>
      <c r="CM23" s="218"/>
      <c r="CN23" s="218"/>
      <c r="CO23" s="218"/>
      <c r="CP23" s="218"/>
      <c r="CQ23" s="218"/>
      <c r="CR23" s="218"/>
      <c r="CS23" s="218"/>
      <c r="CT23" s="218"/>
      <c r="CU23" s="218"/>
      <c r="CV23" s="218"/>
      <c r="CW23" s="218"/>
      <c r="CX23" s="218"/>
      <c r="CY23" s="218"/>
      <c r="CZ23" s="219"/>
      <c r="DA23" s="217"/>
      <c r="DB23" s="218"/>
      <c r="DC23" s="218"/>
      <c r="DD23" s="218"/>
      <c r="DE23" s="218"/>
      <c r="DF23" s="218"/>
      <c r="DG23" s="218"/>
      <c r="DH23" s="218"/>
      <c r="DI23" s="218"/>
      <c r="DJ23" s="218"/>
      <c r="DK23" s="218"/>
      <c r="DL23" s="218"/>
      <c r="DM23" s="218"/>
      <c r="DN23" s="218"/>
      <c r="DO23" s="218"/>
      <c r="DP23" s="218"/>
      <c r="DQ23" s="218"/>
      <c r="DR23" s="218"/>
      <c r="DS23" s="218"/>
      <c r="DT23" s="219"/>
      <c r="DU23" s="217"/>
      <c r="DV23" s="218"/>
      <c r="DW23" s="218"/>
      <c r="DX23" s="218"/>
      <c r="DY23" s="218"/>
      <c r="DZ23" s="218"/>
      <c r="EA23" s="218"/>
      <c r="EB23" s="218"/>
      <c r="EC23" s="218"/>
      <c r="ED23" s="218"/>
      <c r="EE23" s="218"/>
      <c r="EF23" s="218"/>
      <c r="EG23" s="218"/>
      <c r="EH23" s="218"/>
      <c r="EI23" s="218"/>
      <c r="EJ23" s="218"/>
      <c r="EK23" s="218"/>
      <c r="EL23" s="218"/>
      <c r="EM23" s="218"/>
      <c r="EN23" s="219"/>
      <c r="EO23" s="217"/>
      <c r="EP23" s="218"/>
      <c r="EQ23" s="218"/>
      <c r="ER23" s="218"/>
      <c r="ES23" s="218"/>
      <c r="ET23" s="218"/>
      <c r="EU23" s="218"/>
      <c r="EV23" s="218"/>
      <c r="EW23" s="218"/>
      <c r="EX23" s="218"/>
      <c r="EY23" s="218"/>
      <c r="EZ23" s="218"/>
      <c r="FA23" s="218"/>
      <c r="FB23" s="218"/>
      <c r="FC23" s="218"/>
      <c r="FD23" s="218"/>
      <c r="FE23" s="218"/>
      <c r="FF23" s="218"/>
      <c r="FG23" s="218"/>
      <c r="FH23" s="219"/>
      <c r="FI23" s="217"/>
      <c r="FJ23" s="218"/>
      <c r="FK23" s="218"/>
      <c r="FL23" s="218"/>
      <c r="FM23" s="218"/>
      <c r="FN23" s="218"/>
      <c r="FO23" s="218"/>
      <c r="FP23" s="218"/>
      <c r="FQ23" s="218"/>
      <c r="FR23" s="218"/>
      <c r="FS23" s="218"/>
      <c r="FT23" s="218"/>
      <c r="FU23" s="218"/>
      <c r="FV23" s="218"/>
      <c r="FW23" s="218"/>
      <c r="FX23" s="218"/>
      <c r="FY23" s="218"/>
      <c r="FZ23" s="218"/>
      <c r="GA23" s="218"/>
      <c r="GB23" s="219"/>
      <c r="GC23" s="217"/>
      <c r="GD23" s="218"/>
      <c r="GE23" s="218"/>
      <c r="GF23" s="218"/>
      <c r="GG23" s="218"/>
      <c r="GH23" s="218"/>
      <c r="GI23" s="218"/>
      <c r="GJ23" s="218"/>
      <c r="GK23" s="218"/>
      <c r="GL23" s="218"/>
      <c r="GM23" s="218"/>
      <c r="GN23" s="218"/>
      <c r="GO23" s="218"/>
      <c r="GP23" s="218"/>
      <c r="GQ23" s="218"/>
      <c r="GR23" s="218"/>
      <c r="GS23" s="218"/>
      <c r="GT23" s="218"/>
      <c r="GU23" s="218"/>
      <c r="GV23" s="219"/>
      <c r="GW23" s="217"/>
      <c r="GX23" s="218"/>
      <c r="GY23" s="218"/>
      <c r="GZ23" s="218"/>
      <c r="HA23" s="218"/>
      <c r="HB23" s="218"/>
      <c r="HC23" s="218"/>
      <c r="HD23" s="218"/>
      <c r="HE23" s="218"/>
      <c r="HF23" s="218"/>
      <c r="HG23" s="218"/>
      <c r="HH23" s="218"/>
      <c r="HI23" s="218"/>
      <c r="HJ23" s="218"/>
      <c r="HK23" s="218"/>
      <c r="HL23" s="218"/>
      <c r="HM23" s="218"/>
      <c r="HN23" s="218"/>
      <c r="HO23" s="218"/>
      <c r="HP23" s="219"/>
      <c r="HQ23" s="217"/>
      <c r="HR23" s="218"/>
      <c r="HS23" s="218"/>
      <c r="HT23" s="218"/>
      <c r="HU23" s="218"/>
      <c r="HV23" s="218"/>
      <c r="HW23" s="218"/>
      <c r="HX23" s="218"/>
      <c r="HY23" s="218"/>
      <c r="HZ23" s="218"/>
      <c r="IA23" s="218"/>
      <c r="IB23" s="218"/>
      <c r="IC23" s="218"/>
      <c r="ID23" s="218"/>
      <c r="IE23" s="218"/>
      <c r="IF23" s="218"/>
    </row>
    <row r="24" spans="1:240" s="27" customFormat="1" ht="12.7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9"/>
      <c r="Y24" s="217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9"/>
      <c r="AS24" s="217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18"/>
      <c r="BJ24" s="218"/>
      <c r="BK24" s="218"/>
      <c r="BL24" s="219"/>
      <c r="BM24" s="217"/>
      <c r="BN24" s="218"/>
      <c r="BO24" s="218"/>
      <c r="BP24" s="218"/>
      <c r="BQ24" s="218"/>
      <c r="BR24" s="218"/>
      <c r="BS24" s="218"/>
      <c r="BT24" s="218"/>
      <c r="BU24" s="218"/>
      <c r="BV24" s="218"/>
      <c r="BW24" s="218"/>
      <c r="BX24" s="218"/>
      <c r="BY24" s="218"/>
      <c r="BZ24" s="218"/>
      <c r="CA24" s="218"/>
      <c r="CB24" s="218"/>
      <c r="CC24" s="218"/>
      <c r="CD24" s="218"/>
      <c r="CE24" s="218"/>
      <c r="CF24" s="219"/>
      <c r="CG24" s="217"/>
      <c r="CH24" s="218"/>
      <c r="CI24" s="218"/>
      <c r="CJ24" s="218"/>
      <c r="CK24" s="218"/>
      <c r="CL24" s="218"/>
      <c r="CM24" s="218"/>
      <c r="CN24" s="218"/>
      <c r="CO24" s="218"/>
      <c r="CP24" s="218"/>
      <c r="CQ24" s="218"/>
      <c r="CR24" s="218"/>
      <c r="CS24" s="218"/>
      <c r="CT24" s="218"/>
      <c r="CU24" s="218"/>
      <c r="CV24" s="218"/>
      <c r="CW24" s="218"/>
      <c r="CX24" s="218"/>
      <c r="CY24" s="218"/>
      <c r="CZ24" s="219"/>
      <c r="DA24" s="217"/>
      <c r="DB24" s="218"/>
      <c r="DC24" s="218"/>
      <c r="DD24" s="218"/>
      <c r="DE24" s="218"/>
      <c r="DF24" s="218"/>
      <c r="DG24" s="218"/>
      <c r="DH24" s="218"/>
      <c r="DI24" s="218"/>
      <c r="DJ24" s="218"/>
      <c r="DK24" s="218"/>
      <c r="DL24" s="218"/>
      <c r="DM24" s="218"/>
      <c r="DN24" s="218"/>
      <c r="DO24" s="218"/>
      <c r="DP24" s="218"/>
      <c r="DQ24" s="218"/>
      <c r="DR24" s="218"/>
      <c r="DS24" s="218"/>
      <c r="DT24" s="219"/>
      <c r="DU24" s="217"/>
      <c r="DV24" s="218"/>
      <c r="DW24" s="218"/>
      <c r="DX24" s="218"/>
      <c r="DY24" s="218"/>
      <c r="DZ24" s="218"/>
      <c r="EA24" s="218"/>
      <c r="EB24" s="218"/>
      <c r="EC24" s="218"/>
      <c r="ED24" s="218"/>
      <c r="EE24" s="218"/>
      <c r="EF24" s="218"/>
      <c r="EG24" s="218"/>
      <c r="EH24" s="218"/>
      <c r="EI24" s="218"/>
      <c r="EJ24" s="218"/>
      <c r="EK24" s="218"/>
      <c r="EL24" s="218"/>
      <c r="EM24" s="218"/>
      <c r="EN24" s="219"/>
      <c r="EO24" s="217"/>
      <c r="EP24" s="218"/>
      <c r="EQ24" s="218"/>
      <c r="ER24" s="218"/>
      <c r="ES24" s="218"/>
      <c r="ET24" s="218"/>
      <c r="EU24" s="218"/>
      <c r="EV24" s="218"/>
      <c r="EW24" s="218"/>
      <c r="EX24" s="218"/>
      <c r="EY24" s="218"/>
      <c r="EZ24" s="218"/>
      <c r="FA24" s="218"/>
      <c r="FB24" s="218"/>
      <c r="FC24" s="218"/>
      <c r="FD24" s="218"/>
      <c r="FE24" s="218"/>
      <c r="FF24" s="218"/>
      <c r="FG24" s="218"/>
      <c r="FH24" s="219"/>
      <c r="FI24" s="217"/>
      <c r="FJ24" s="218"/>
      <c r="FK24" s="218"/>
      <c r="FL24" s="218"/>
      <c r="FM24" s="218"/>
      <c r="FN24" s="218"/>
      <c r="FO24" s="218"/>
      <c r="FP24" s="218"/>
      <c r="FQ24" s="218"/>
      <c r="FR24" s="218"/>
      <c r="FS24" s="218"/>
      <c r="FT24" s="218"/>
      <c r="FU24" s="218"/>
      <c r="FV24" s="218"/>
      <c r="FW24" s="218"/>
      <c r="FX24" s="218"/>
      <c r="FY24" s="218"/>
      <c r="FZ24" s="218"/>
      <c r="GA24" s="218"/>
      <c r="GB24" s="219"/>
      <c r="GC24" s="217"/>
      <c r="GD24" s="218"/>
      <c r="GE24" s="218"/>
      <c r="GF24" s="218"/>
      <c r="GG24" s="218"/>
      <c r="GH24" s="218"/>
      <c r="GI24" s="218"/>
      <c r="GJ24" s="218"/>
      <c r="GK24" s="218"/>
      <c r="GL24" s="218"/>
      <c r="GM24" s="218"/>
      <c r="GN24" s="218"/>
      <c r="GO24" s="218"/>
      <c r="GP24" s="218"/>
      <c r="GQ24" s="218"/>
      <c r="GR24" s="218"/>
      <c r="GS24" s="218"/>
      <c r="GT24" s="218"/>
      <c r="GU24" s="218"/>
      <c r="GV24" s="219"/>
      <c r="GW24" s="217"/>
      <c r="GX24" s="218"/>
      <c r="GY24" s="218"/>
      <c r="GZ24" s="218"/>
      <c r="HA24" s="218"/>
      <c r="HB24" s="218"/>
      <c r="HC24" s="218"/>
      <c r="HD24" s="218"/>
      <c r="HE24" s="218"/>
      <c r="HF24" s="218"/>
      <c r="HG24" s="218"/>
      <c r="HH24" s="218"/>
      <c r="HI24" s="218"/>
      <c r="HJ24" s="218"/>
      <c r="HK24" s="218"/>
      <c r="HL24" s="218"/>
      <c r="HM24" s="218"/>
      <c r="HN24" s="218"/>
      <c r="HO24" s="218"/>
      <c r="HP24" s="219"/>
      <c r="HQ24" s="217"/>
      <c r="HR24" s="218"/>
      <c r="HS24" s="218"/>
      <c r="HT24" s="218"/>
      <c r="HU24" s="218"/>
      <c r="HV24" s="218"/>
      <c r="HW24" s="218"/>
      <c r="HX24" s="218"/>
      <c r="HY24" s="218"/>
      <c r="HZ24" s="218"/>
      <c r="IA24" s="218"/>
      <c r="IB24" s="218"/>
      <c r="IC24" s="218"/>
      <c r="ID24" s="218"/>
      <c r="IE24" s="218"/>
      <c r="IF24" s="218"/>
    </row>
    <row r="25" spans="1:7" s="27" customFormat="1" ht="12.75">
      <c r="A25" s="28"/>
      <c r="B25" s="28"/>
      <c r="C25" s="28"/>
      <c r="D25" s="28"/>
      <c r="E25" s="28"/>
      <c r="F25" s="28"/>
      <c r="G25" s="28"/>
    </row>
    <row r="26" ht="12.75">
      <c r="B26" s="70" t="s">
        <v>161</v>
      </c>
    </row>
  </sheetData>
  <sheetProtection/>
  <mergeCells count="36">
    <mergeCell ref="EO24:FH24"/>
    <mergeCell ref="FI24:GB24"/>
    <mergeCell ref="GC24:GV24"/>
    <mergeCell ref="GW24:HP24"/>
    <mergeCell ref="HQ24:IF24"/>
    <mergeCell ref="Y24:AR24"/>
    <mergeCell ref="AS24:BL24"/>
    <mergeCell ref="BM24:CF24"/>
    <mergeCell ref="CG24:CZ24"/>
    <mergeCell ref="DA24:DT24"/>
    <mergeCell ref="DU24:EN24"/>
    <mergeCell ref="A1:G1"/>
    <mergeCell ref="A2:G2"/>
    <mergeCell ref="C3:C4"/>
    <mergeCell ref="D3:F3"/>
    <mergeCell ref="G3:G4"/>
    <mergeCell ref="A11:B11"/>
    <mergeCell ref="A3:A4"/>
    <mergeCell ref="EO23:FH23"/>
    <mergeCell ref="B3:B4"/>
    <mergeCell ref="A21:G21"/>
    <mergeCell ref="A18:B18"/>
    <mergeCell ref="A20:B20"/>
    <mergeCell ref="A22:G22"/>
    <mergeCell ref="A19:B19"/>
    <mergeCell ref="A23:G23"/>
    <mergeCell ref="FI23:GB23"/>
    <mergeCell ref="GC23:GV23"/>
    <mergeCell ref="GW23:HP23"/>
    <mergeCell ref="HQ23:IF23"/>
    <mergeCell ref="Y23:AR23"/>
    <mergeCell ref="AS23:BL23"/>
    <mergeCell ref="BM23:CF23"/>
    <mergeCell ref="CG23:CZ23"/>
    <mergeCell ref="DA23:DT23"/>
    <mergeCell ref="DU23:EN23"/>
  </mergeCells>
  <hyperlinks>
    <hyperlink ref="I1" location="Indice!A2" display="Volver"/>
    <hyperlink ref="B26" location="Indice!A2" display="Volver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PageLayoutView="0" workbookViewId="0" topLeftCell="A1">
      <selection activeCell="A1" sqref="A1:F1"/>
    </sheetView>
  </sheetViews>
  <sheetFormatPr defaultColWidth="11.421875" defaultRowHeight="12.75"/>
  <cols>
    <col min="1" max="1" width="48.57421875" style="3" customWidth="1"/>
    <col min="2" max="2" width="16.421875" style="3" customWidth="1"/>
    <col min="3" max="3" width="13.7109375" style="3" customWidth="1"/>
    <col min="4" max="4" width="16.421875" style="3" customWidth="1"/>
    <col min="5" max="6" width="13.7109375" style="3" customWidth="1"/>
    <col min="7" max="7" width="4.140625" style="3" customWidth="1"/>
    <col min="8" max="16384" width="11.421875" style="3" customWidth="1"/>
  </cols>
  <sheetData>
    <row r="1" spans="1:8" ht="12.75">
      <c r="A1" s="130" t="s">
        <v>132</v>
      </c>
      <c r="B1" s="131"/>
      <c r="C1" s="131"/>
      <c r="D1" s="131"/>
      <c r="E1" s="131"/>
      <c r="F1" s="132"/>
      <c r="H1" s="70" t="s">
        <v>161</v>
      </c>
    </row>
    <row r="2" spans="1:6" ht="12.75">
      <c r="A2" s="135" t="s">
        <v>222</v>
      </c>
      <c r="B2" s="136"/>
      <c r="C2" s="136"/>
      <c r="D2" s="136"/>
      <c r="E2" s="136"/>
      <c r="F2" s="137"/>
    </row>
    <row r="3" spans="1:6" ht="13.5" customHeight="1">
      <c r="A3" s="133" t="s">
        <v>96</v>
      </c>
      <c r="B3" s="134">
        <v>2018</v>
      </c>
      <c r="C3" s="134"/>
      <c r="D3" s="134">
        <v>2019</v>
      </c>
      <c r="E3" s="134"/>
      <c r="F3" s="138" t="s">
        <v>29</v>
      </c>
    </row>
    <row r="4" spans="1:6" ht="12.75">
      <c r="A4" s="133"/>
      <c r="B4" s="73" t="s">
        <v>30</v>
      </c>
      <c r="C4" s="72" t="s">
        <v>31</v>
      </c>
      <c r="D4" s="73" t="s">
        <v>30</v>
      </c>
      <c r="E4" s="73"/>
      <c r="F4" s="139"/>
    </row>
    <row r="5" spans="1:6" ht="12.75">
      <c r="A5" s="4" t="s">
        <v>97</v>
      </c>
      <c r="B5" s="5"/>
      <c r="C5" s="6"/>
      <c r="D5" s="5"/>
      <c r="E5" s="6"/>
      <c r="F5" s="6"/>
    </row>
    <row r="6" spans="1:6" ht="12.75">
      <c r="A6" s="7" t="s">
        <v>98</v>
      </c>
      <c r="B6" s="8">
        <v>1971099</v>
      </c>
      <c r="C6" s="9">
        <v>0.5789013820099057</v>
      </c>
      <c r="D6" s="8">
        <v>2020344</v>
      </c>
      <c r="E6" s="9">
        <v>0.5888282738669463</v>
      </c>
      <c r="F6" s="9">
        <v>0.024983524419625702</v>
      </c>
    </row>
    <row r="7" spans="1:6" ht="12.75">
      <c r="A7" s="7" t="s">
        <v>99</v>
      </c>
      <c r="B7" s="8">
        <v>1433797</v>
      </c>
      <c r="C7" s="9">
        <v>0.42109861799009424</v>
      </c>
      <c r="D7" s="8">
        <v>1410782</v>
      </c>
      <c r="E7" s="9">
        <v>0.4111717261330537</v>
      </c>
      <c r="F7" s="9">
        <v>-0.01605178417865294</v>
      </c>
    </row>
    <row r="8" spans="1:6" ht="12.75">
      <c r="A8" s="10" t="s">
        <v>100</v>
      </c>
      <c r="B8" s="11">
        <v>3404896</v>
      </c>
      <c r="C8" s="12">
        <v>1</v>
      </c>
      <c r="D8" s="11">
        <v>3431126</v>
      </c>
      <c r="E8" s="12">
        <v>1</v>
      </c>
      <c r="F8" s="12">
        <v>0.007703612680093563</v>
      </c>
    </row>
    <row r="9" spans="1:6" ht="12.75">
      <c r="A9" s="13" t="s">
        <v>101</v>
      </c>
      <c r="B9" s="8"/>
      <c r="C9" s="9"/>
      <c r="D9" s="8"/>
      <c r="E9" s="9"/>
      <c r="F9" s="9"/>
    </row>
    <row r="10" spans="1:6" ht="12.75">
      <c r="A10" s="7" t="s">
        <v>102</v>
      </c>
      <c r="B10" s="8">
        <v>2019189</v>
      </c>
      <c r="C10" s="9">
        <v>0.5930251614146218</v>
      </c>
      <c r="D10" s="8">
        <v>2044266</v>
      </c>
      <c r="E10" s="9">
        <v>0.5958003291047895</v>
      </c>
      <c r="F10" s="9">
        <v>0.012419342617258744</v>
      </c>
    </row>
    <row r="11" spans="1:6" ht="12.75">
      <c r="A11" s="7" t="s">
        <v>103</v>
      </c>
      <c r="B11" s="8">
        <v>251697</v>
      </c>
      <c r="C11" s="9">
        <v>0.0739220816142402</v>
      </c>
      <c r="D11" s="8">
        <v>252655</v>
      </c>
      <c r="E11" s="9">
        <v>0.07363617657876743</v>
      </c>
      <c r="F11" s="9">
        <v>0.003806163760394332</v>
      </c>
    </row>
    <row r="12" spans="1:6" ht="12.75">
      <c r="A12" s="7" t="s">
        <v>104</v>
      </c>
      <c r="B12" s="8">
        <v>195958</v>
      </c>
      <c r="C12" s="9">
        <v>0.057551831245359626</v>
      </c>
      <c r="D12" s="8">
        <v>198329</v>
      </c>
      <c r="E12" s="9">
        <v>0.05780289036310529</v>
      </c>
      <c r="F12" s="9">
        <v>0.012099531532267171</v>
      </c>
    </row>
    <row r="13" spans="1:6" ht="12.75">
      <c r="A13" s="7" t="s">
        <v>105</v>
      </c>
      <c r="B13" s="8">
        <v>185677</v>
      </c>
      <c r="C13" s="9">
        <v>0.05453235576064585</v>
      </c>
      <c r="D13" s="8">
        <v>181972</v>
      </c>
      <c r="E13" s="9">
        <v>0.053035650687267094</v>
      </c>
      <c r="F13" s="9">
        <v>-0.01995400615046561</v>
      </c>
    </row>
    <row r="14" spans="1:6" ht="12.75">
      <c r="A14" s="7" t="s">
        <v>106</v>
      </c>
      <c r="B14" s="8">
        <v>752375</v>
      </c>
      <c r="C14" s="9">
        <v>0.22096856996513256</v>
      </c>
      <c r="D14" s="8">
        <v>753904</v>
      </c>
      <c r="E14" s="9">
        <v>0.21972495326607067</v>
      </c>
      <c r="F14" s="9">
        <v>0.0020322312676523957</v>
      </c>
    </row>
    <row r="15" spans="1:6" ht="12.75">
      <c r="A15" s="10" t="s">
        <v>107</v>
      </c>
      <c r="B15" s="11">
        <v>3404896</v>
      </c>
      <c r="C15" s="12">
        <v>1</v>
      </c>
      <c r="D15" s="11">
        <v>3431126</v>
      </c>
      <c r="E15" s="12">
        <v>1</v>
      </c>
      <c r="F15" s="12">
        <v>0.007703612680093563</v>
      </c>
    </row>
    <row r="16" spans="1:6" ht="12.75">
      <c r="A16" s="13" t="s">
        <v>108</v>
      </c>
      <c r="B16" s="8"/>
      <c r="C16" s="9"/>
      <c r="D16" s="8"/>
      <c r="E16" s="9"/>
      <c r="F16" s="9"/>
    </row>
    <row r="17" spans="1:6" ht="12.75">
      <c r="A17" s="7" t="s">
        <v>109</v>
      </c>
      <c r="B17" s="8">
        <v>1628152</v>
      </c>
      <c r="C17" s="9">
        <v>0.8260122906053933</v>
      </c>
      <c r="D17" s="8">
        <v>1669628</v>
      </c>
      <c r="E17" s="9">
        <v>0.8264077800612173</v>
      </c>
      <c r="F17" s="9">
        <v>0.02547428004264951</v>
      </c>
    </row>
    <row r="18" spans="1:6" ht="12.75">
      <c r="A18" s="7" t="s">
        <v>110</v>
      </c>
      <c r="B18" s="8">
        <v>70179</v>
      </c>
      <c r="C18" s="9">
        <v>0.03560399553751486</v>
      </c>
      <c r="D18" s="8">
        <v>69603</v>
      </c>
      <c r="E18" s="9">
        <v>0.034451063779237595</v>
      </c>
      <c r="F18" s="9">
        <v>-0.008207583465139168</v>
      </c>
    </row>
    <row r="19" spans="1:6" ht="12.75">
      <c r="A19" s="7" t="s">
        <v>111</v>
      </c>
      <c r="B19" s="8">
        <v>127622</v>
      </c>
      <c r="C19" s="9">
        <v>0.06474662104744612</v>
      </c>
      <c r="D19" s="8">
        <v>131159</v>
      </c>
      <c r="E19" s="9">
        <v>0.06491914248266632</v>
      </c>
      <c r="F19" s="9">
        <v>0.027714657347479354</v>
      </c>
    </row>
    <row r="20" spans="1:6" ht="12.75">
      <c r="A20" s="7" t="s">
        <v>112</v>
      </c>
      <c r="B20" s="8">
        <v>145146</v>
      </c>
      <c r="C20" s="9">
        <v>0.07363709280964578</v>
      </c>
      <c r="D20" s="8">
        <v>149954</v>
      </c>
      <c r="E20" s="9">
        <v>0.07422201367687879</v>
      </c>
      <c r="F20" s="9">
        <v>0.03312526697256546</v>
      </c>
    </row>
    <row r="21" spans="1:6" ht="12.75">
      <c r="A21" s="10" t="s">
        <v>113</v>
      </c>
      <c r="B21" s="11">
        <v>1971099</v>
      </c>
      <c r="C21" s="12">
        <v>1</v>
      </c>
      <c r="D21" s="11">
        <v>2020344</v>
      </c>
      <c r="E21" s="12">
        <v>0.9999999999999999</v>
      </c>
      <c r="F21" s="12">
        <v>0.024983524419625702</v>
      </c>
    </row>
    <row r="22" spans="1:6" ht="12.75">
      <c r="A22" s="13" t="s">
        <v>114</v>
      </c>
      <c r="B22" s="8"/>
      <c r="C22" s="9"/>
      <c r="D22" s="8"/>
      <c r="E22" s="9"/>
      <c r="F22" s="9"/>
    </row>
    <row r="23" spans="1:6" ht="12.75">
      <c r="A23" s="7" t="s">
        <v>115</v>
      </c>
      <c r="B23" s="8">
        <v>1249647</v>
      </c>
      <c r="C23" s="9">
        <v>0.6339848987798178</v>
      </c>
      <c r="D23" s="8">
        <v>1279177</v>
      </c>
      <c r="E23" s="9">
        <v>0.6331481173503126</v>
      </c>
      <c r="F23" s="9">
        <v>0.023630673302140526</v>
      </c>
    </row>
    <row r="24" spans="1:6" ht="12.75">
      <c r="A24" s="7" t="s">
        <v>116</v>
      </c>
      <c r="B24" s="8">
        <v>721452</v>
      </c>
      <c r="C24" s="9">
        <v>0.36601510122018227</v>
      </c>
      <c r="D24" s="8">
        <v>741167</v>
      </c>
      <c r="E24" s="9">
        <v>0.3668518826496874</v>
      </c>
      <c r="F24" s="9">
        <v>0.027326835326535903</v>
      </c>
    </row>
    <row r="25" spans="1:6" ht="12.75">
      <c r="A25" s="10" t="s">
        <v>117</v>
      </c>
      <c r="B25" s="11">
        <v>1971099</v>
      </c>
      <c r="C25" s="12">
        <v>1</v>
      </c>
      <c r="D25" s="11">
        <v>2020344</v>
      </c>
      <c r="E25" s="12">
        <v>1</v>
      </c>
      <c r="F25" s="12">
        <v>0.024983524419625702</v>
      </c>
    </row>
    <row r="26" spans="1:6" ht="12.75">
      <c r="A26" s="13" t="s">
        <v>118</v>
      </c>
      <c r="B26" s="8"/>
      <c r="C26" s="9"/>
      <c r="D26" s="8"/>
      <c r="E26" s="9"/>
      <c r="F26" s="9"/>
    </row>
    <row r="27" spans="1:6" ht="12.75">
      <c r="A27" s="7" t="s">
        <v>119</v>
      </c>
      <c r="B27" s="8">
        <v>933992</v>
      </c>
      <c r="C27" s="9">
        <v>0.47384327220499833</v>
      </c>
      <c r="D27" s="8">
        <v>947766</v>
      </c>
      <c r="E27" s="9">
        <v>0.46911120086480323</v>
      </c>
      <c r="F27" s="9">
        <v>0.014747449656956402</v>
      </c>
    </row>
    <row r="28" spans="1:6" ht="12.75">
      <c r="A28" s="7" t="s">
        <v>120</v>
      </c>
      <c r="B28" s="8">
        <v>772164</v>
      </c>
      <c r="C28" s="9">
        <v>0.39174288049458705</v>
      </c>
      <c r="D28" s="8">
        <v>794316</v>
      </c>
      <c r="E28" s="9">
        <v>0.3931587888003231</v>
      </c>
      <c r="F28" s="9">
        <v>0.028688206132376104</v>
      </c>
    </row>
    <row r="29" spans="1:6" ht="12.75">
      <c r="A29" s="7" t="s">
        <v>121</v>
      </c>
      <c r="B29" s="8">
        <v>264943</v>
      </c>
      <c r="C29" s="9">
        <v>0.13441384730041464</v>
      </c>
      <c r="D29" s="8">
        <v>278262</v>
      </c>
      <c r="E29" s="9">
        <v>0.13773001033487367</v>
      </c>
      <c r="F29" s="9">
        <v>0.05027119040699324</v>
      </c>
    </row>
    <row r="30" spans="1:6" ht="12.75">
      <c r="A30" s="10" t="s">
        <v>117</v>
      </c>
      <c r="B30" s="11">
        <v>1971099</v>
      </c>
      <c r="C30" s="12">
        <v>1</v>
      </c>
      <c r="D30" s="11">
        <v>2020344</v>
      </c>
      <c r="E30" s="12">
        <v>1</v>
      </c>
      <c r="F30" s="12">
        <v>0.024983524419625702</v>
      </c>
    </row>
    <row r="31" spans="1:6" ht="12.75">
      <c r="A31" s="13" t="s">
        <v>122</v>
      </c>
      <c r="B31" s="8"/>
      <c r="C31" s="9"/>
      <c r="D31" s="8"/>
      <c r="E31" s="9"/>
      <c r="F31" s="9"/>
    </row>
    <row r="32" spans="1:6" ht="12.75">
      <c r="A32" s="7" t="s">
        <v>177</v>
      </c>
      <c r="B32" s="8">
        <v>424120</v>
      </c>
      <c r="C32" s="9">
        <v>0.2151693040278545</v>
      </c>
      <c r="D32" s="8">
        <v>434084</v>
      </c>
      <c r="E32" s="9">
        <v>0.21485647988659357</v>
      </c>
      <c r="F32" s="9">
        <v>0.02349335093841365</v>
      </c>
    </row>
    <row r="33" spans="1:6" ht="12.75">
      <c r="A33" s="7" t="s">
        <v>123</v>
      </c>
      <c r="B33" s="8">
        <v>418307</v>
      </c>
      <c r="C33" s="9">
        <v>0.21222018782415292</v>
      </c>
      <c r="D33" s="8">
        <v>435052</v>
      </c>
      <c r="E33" s="9">
        <v>0.21533560621359532</v>
      </c>
      <c r="F33" s="9">
        <v>0.040030408288649344</v>
      </c>
    </row>
    <row r="34" spans="1:6" ht="12.75">
      <c r="A34" s="7" t="s">
        <v>124</v>
      </c>
      <c r="B34" s="8">
        <v>394507</v>
      </c>
      <c r="C34" s="9">
        <v>0.20014570551758182</v>
      </c>
      <c r="D34" s="8">
        <v>408279</v>
      </c>
      <c r="E34" s="9">
        <v>0.20208390254332925</v>
      </c>
      <c r="F34" s="9">
        <v>0.03490939324270537</v>
      </c>
    </row>
    <row r="35" spans="1:6" ht="12.75">
      <c r="A35" s="7" t="s">
        <v>178</v>
      </c>
      <c r="B35" s="8">
        <v>376223</v>
      </c>
      <c r="C35" s="9">
        <v>0.19086966205147485</v>
      </c>
      <c r="D35" s="8">
        <v>388616</v>
      </c>
      <c r="E35" s="9">
        <v>0.19235140154349953</v>
      </c>
      <c r="F35" s="9">
        <v>0.03294056982162186</v>
      </c>
    </row>
    <row r="36" spans="1:6" ht="12.75">
      <c r="A36" s="7" t="s">
        <v>226</v>
      </c>
      <c r="B36" s="8">
        <v>237490</v>
      </c>
      <c r="C36" s="9">
        <v>0.12048608415914168</v>
      </c>
      <c r="D36" s="8">
        <v>232644</v>
      </c>
      <c r="E36" s="9">
        <v>0.1151506872097029</v>
      </c>
      <c r="F36" s="9">
        <v>-0.020405069687144728</v>
      </c>
    </row>
    <row r="37" spans="1:6" ht="12.75">
      <c r="A37" s="7" t="s">
        <v>125</v>
      </c>
      <c r="B37" s="8">
        <v>78404</v>
      </c>
      <c r="C37" s="9">
        <v>0.039776794569932813</v>
      </c>
      <c r="D37" s="8">
        <v>80607</v>
      </c>
      <c r="E37" s="9">
        <v>0.03989766099238545</v>
      </c>
      <c r="F37" s="9">
        <v>0.028098056221621315</v>
      </c>
    </row>
    <row r="38" spans="1:6" ht="12.75">
      <c r="A38" s="7" t="s">
        <v>206</v>
      </c>
      <c r="B38" s="8">
        <v>1929051</v>
      </c>
      <c r="C38" s="9">
        <v>0.9786677381501385</v>
      </c>
      <c r="D38" s="8">
        <v>1979282</v>
      </c>
      <c r="E38" s="9">
        <v>0.9796757383891059</v>
      </c>
      <c r="F38" s="9">
        <v>0.026039228615521326</v>
      </c>
    </row>
    <row r="39" spans="1:6" ht="12.75">
      <c r="A39" s="7" t="s">
        <v>179</v>
      </c>
      <c r="B39" s="8">
        <v>42048</v>
      </c>
      <c r="C39" s="9">
        <v>0.021332261849861422</v>
      </c>
      <c r="D39" s="8">
        <v>41062</v>
      </c>
      <c r="E39" s="9">
        <v>0.020324261610893988</v>
      </c>
      <c r="F39" s="9">
        <v>-0.02344939117199396</v>
      </c>
    </row>
    <row r="40" spans="1:6" ht="12.75">
      <c r="A40" s="10" t="s">
        <v>117</v>
      </c>
      <c r="B40" s="11">
        <v>1971099</v>
      </c>
      <c r="C40" s="12">
        <v>1</v>
      </c>
      <c r="D40" s="11">
        <v>2020344</v>
      </c>
      <c r="E40" s="12">
        <v>0.9999999999999999</v>
      </c>
      <c r="F40" s="12">
        <v>0.024983524419625702</v>
      </c>
    </row>
    <row r="41" spans="1:6" ht="12.75">
      <c r="A41" s="13" t="s">
        <v>126</v>
      </c>
      <c r="B41" s="8"/>
      <c r="C41" s="9"/>
      <c r="D41" s="8"/>
      <c r="E41" s="9"/>
      <c r="F41" s="9"/>
    </row>
    <row r="42" spans="1:6" ht="12.75">
      <c r="A42" s="7" t="s">
        <v>127</v>
      </c>
      <c r="B42" s="8">
        <v>25024</v>
      </c>
      <c r="C42" s="9"/>
      <c r="D42" s="8">
        <v>19023</v>
      </c>
      <c r="E42" s="9"/>
      <c r="F42" s="9">
        <v>-0.23980978260869568</v>
      </c>
    </row>
    <row r="43" spans="1:6" ht="12.75">
      <c r="A43" s="7" t="s">
        <v>128</v>
      </c>
      <c r="B43" s="8">
        <v>20961</v>
      </c>
      <c r="C43" s="9">
        <v>1</v>
      </c>
      <c r="D43" s="8">
        <v>28589</v>
      </c>
      <c r="E43" s="9">
        <v>1</v>
      </c>
      <c r="F43" s="9">
        <v>0.3639139354038452</v>
      </c>
    </row>
    <row r="44" spans="1:6" ht="12.75">
      <c r="A44" s="7" t="s">
        <v>129</v>
      </c>
      <c r="B44" s="8">
        <v>14850</v>
      </c>
      <c r="C44" s="9">
        <v>0.7084585659081151</v>
      </c>
      <c r="D44" s="8">
        <v>17276</v>
      </c>
      <c r="E44" s="9">
        <v>0.604288362656966</v>
      </c>
      <c r="F44" s="9">
        <v>0.16336700336700338</v>
      </c>
    </row>
    <row r="45" spans="1:6" ht="12.75">
      <c r="A45" s="7" t="s">
        <v>130</v>
      </c>
      <c r="B45" s="8">
        <v>5487</v>
      </c>
      <c r="C45" s="9">
        <v>0.2617718620294833</v>
      </c>
      <c r="D45" s="8">
        <v>10528</v>
      </c>
      <c r="E45" s="9">
        <v>0.36825352408268913</v>
      </c>
      <c r="F45" s="9">
        <v>0.9187169673774376</v>
      </c>
    </row>
    <row r="46" spans="1:6" ht="12.75">
      <c r="A46" s="7" t="s">
        <v>131</v>
      </c>
      <c r="B46" s="8">
        <v>624</v>
      </c>
      <c r="C46" s="9">
        <v>0.029769572062401602</v>
      </c>
      <c r="D46" s="8">
        <v>785</v>
      </c>
      <c r="E46" s="9">
        <v>0.027458113260344887</v>
      </c>
      <c r="F46" s="9">
        <v>0.2580128205128205</v>
      </c>
    </row>
    <row r="47" spans="1:6" ht="12.75" customHeight="1">
      <c r="A47" s="127" t="s">
        <v>207</v>
      </c>
      <c r="B47" s="128"/>
      <c r="C47" s="128"/>
      <c r="D47" s="128"/>
      <c r="E47" s="128"/>
      <c r="F47" s="129"/>
    </row>
    <row r="48" spans="1:6" ht="12.75">
      <c r="A48" s="124"/>
      <c r="B48" s="125"/>
      <c r="C48" s="125"/>
      <c r="D48" s="125"/>
      <c r="E48" s="125"/>
      <c r="F48" s="126"/>
    </row>
    <row r="49" spans="1:6" ht="12.75">
      <c r="A49" s="121"/>
      <c r="B49" s="122"/>
      <c r="C49" s="122"/>
      <c r="D49" s="122"/>
      <c r="E49" s="122"/>
      <c r="F49" s="123"/>
    </row>
    <row r="50" spans="1:6" ht="12.75">
      <c r="A50" s="14"/>
      <c r="B50" s="14"/>
      <c r="C50" s="14"/>
      <c r="D50" s="14"/>
      <c r="E50" s="14"/>
      <c r="F50" s="14"/>
    </row>
    <row r="51" ht="12.75">
      <c r="D51" s="83"/>
    </row>
    <row r="52" ht="12.75">
      <c r="A52" s="70" t="s">
        <v>161</v>
      </c>
    </row>
  </sheetData>
  <sheetProtection/>
  <mergeCells count="9">
    <mergeCell ref="A49:F49"/>
    <mergeCell ref="A48:F48"/>
    <mergeCell ref="A47:F47"/>
    <mergeCell ref="A1:F1"/>
    <mergeCell ref="A3:A4"/>
    <mergeCell ref="B3:C3"/>
    <mergeCell ref="A2:F2"/>
    <mergeCell ref="D3:E3"/>
    <mergeCell ref="F3:F4"/>
  </mergeCells>
  <hyperlinks>
    <hyperlink ref="H1" location="Indice!A8" display="Volver"/>
    <hyperlink ref="A52" location="Indice!A8" display="Volver"/>
  </hyperlinks>
  <printOptions horizontalCentered="1"/>
  <pageMargins left="0.1968503937007874" right="0.7480314960629921" top="0.984251968503937" bottom="0.984251968503937" header="0" footer="0"/>
  <pageSetup horizontalDpi="600" verticalDpi="6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0"/>
  <sheetViews>
    <sheetView showGridLines="0" zoomScalePageLayoutView="0" workbookViewId="0" topLeftCell="A1">
      <selection activeCell="A1" sqref="A1:P1"/>
    </sheetView>
  </sheetViews>
  <sheetFormatPr defaultColWidth="11.421875" defaultRowHeight="12.75"/>
  <cols>
    <col min="1" max="1" width="5.8515625" style="3" customWidth="1"/>
    <col min="2" max="2" width="35.57421875" style="3" bestFit="1" customWidth="1"/>
    <col min="3" max="16" width="14.28125" style="3" customWidth="1"/>
    <col min="17" max="16384" width="11.421875" style="3" customWidth="1"/>
  </cols>
  <sheetData>
    <row r="1" spans="1:18" ht="12.75">
      <c r="A1" s="130" t="s">
        <v>24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2"/>
      <c r="R1" s="70" t="s">
        <v>161</v>
      </c>
    </row>
    <row r="2" spans="1:16" ht="13.5" customHeight="1">
      <c r="A2" s="135" t="s">
        <v>237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7"/>
    </row>
    <row r="3" spans="1:16" ht="12.75">
      <c r="A3" s="71" t="s">
        <v>0</v>
      </c>
      <c r="B3" s="72" t="s">
        <v>1</v>
      </c>
      <c r="C3" s="75" t="s">
        <v>240</v>
      </c>
      <c r="D3" s="72" t="s">
        <v>2</v>
      </c>
      <c r="E3" s="72" t="s">
        <v>3</v>
      </c>
      <c r="F3" s="72" t="s">
        <v>4</v>
      </c>
      <c r="G3" s="72" t="s">
        <v>5</v>
      </c>
      <c r="H3" s="72" t="s">
        <v>6</v>
      </c>
      <c r="I3" s="72" t="s">
        <v>7</v>
      </c>
      <c r="J3" s="72" t="s">
        <v>8</v>
      </c>
      <c r="K3" s="72" t="s">
        <v>9</v>
      </c>
      <c r="L3" s="72" t="s">
        <v>10</v>
      </c>
      <c r="M3" s="72" t="s">
        <v>11</v>
      </c>
      <c r="N3" s="72" t="s">
        <v>12</v>
      </c>
      <c r="O3" s="72" t="s">
        <v>13</v>
      </c>
      <c r="P3" s="76" t="s">
        <v>14</v>
      </c>
    </row>
    <row r="4" spans="1:16" ht="12.75">
      <c r="A4" s="15">
        <v>67</v>
      </c>
      <c r="B4" s="16" t="s">
        <v>15</v>
      </c>
      <c r="C4" s="15">
        <v>394507</v>
      </c>
      <c r="D4" s="15">
        <v>396269</v>
      </c>
      <c r="E4" s="15">
        <v>397385</v>
      </c>
      <c r="F4" s="15">
        <v>398785</v>
      </c>
      <c r="G4" s="15">
        <v>399360</v>
      </c>
      <c r="H4" s="15">
        <v>401209</v>
      </c>
      <c r="I4" s="15">
        <v>402645</v>
      </c>
      <c r="J4" s="15">
        <v>404187</v>
      </c>
      <c r="K4" s="15">
        <v>405395</v>
      </c>
      <c r="L4" s="15">
        <v>407195</v>
      </c>
      <c r="M4" s="15">
        <v>408654</v>
      </c>
      <c r="N4" s="15">
        <v>409031</v>
      </c>
      <c r="O4" s="15">
        <v>408279</v>
      </c>
      <c r="P4" s="5">
        <f>AVERAGE(D4:O4)</f>
        <v>403199.5</v>
      </c>
    </row>
    <row r="5" spans="1:16" ht="12.75">
      <c r="A5" s="7">
        <v>78</v>
      </c>
      <c r="B5" s="17" t="s">
        <v>162</v>
      </c>
      <c r="C5" s="7">
        <v>424120</v>
      </c>
      <c r="D5" s="7">
        <v>426119</v>
      </c>
      <c r="E5" s="7">
        <v>426580</v>
      </c>
      <c r="F5" s="7">
        <v>428737</v>
      </c>
      <c r="G5" s="7">
        <v>429544</v>
      </c>
      <c r="H5" s="7">
        <v>431006</v>
      </c>
      <c r="I5" s="7">
        <v>430607</v>
      </c>
      <c r="J5" s="7">
        <v>430382</v>
      </c>
      <c r="K5" s="7">
        <v>431223</v>
      </c>
      <c r="L5" s="7">
        <v>432177</v>
      </c>
      <c r="M5" s="7">
        <v>433225</v>
      </c>
      <c r="N5" s="7">
        <v>432956</v>
      </c>
      <c r="O5" s="7">
        <v>434084</v>
      </c>
      <c r="P5" s="8">
        <f aca="true" t="shared" si="0" ref="P5:P18">AVERAGE(D5:O5)</f>
        <v>430553.3333333333</v>
      </c>
    </row>
    <row r="6" spans="1:16" ht="12.75">
      <c r="A6" s="7">
        <v>80</v>
      </c>
      <c r="B6" s="17" t="s">
        <v>16</v>
      </c>
      <c r="C6" s="7">
        <v>78404</v>
      </c>
      <c r="D6" s="7">
        <v>78485</v>
      </c>
      <c r="E6" s="7">
        <v>78587</v>
      </c>
      <c r="F6" s="7">
        <v>78685</v>
      </c>
      <c r="G6" s="7">
        <v>78758</v>
      </c>
      <c r="H6" s="7">
        <v>78945</v>
      </c>
      <c r="I6" s="7">
        <v>79406</v>
      </c>
      <c r="J6" s="7">
        <v>79648</v>
      </c>
      <c r="K6" s="7">
        <v>79993</v>
      </c>
      <c r="L6" s="7">
        <v>80246</v>
      </c>
      <c r="M6" s="7">
        <v>80439</v>
      </c>
      <c r="N6" s="7">
        <v>80586</v>
      </c>
      <c r="O6" s="7">
        <v>80607</v>
      </c>
      <c r="P6" s="8">
        <f t="shared" si="0"/>
        <v>79532.08333333333</v>
      </c>
    </row>
    <row r="7" spans="1:16" ht="12.75">
      <c r="A7" s="7">
        <v>81</v>
      </c>
      <c r="B7" s="91" t="s">
        <v>225</v>
      </c>
      <c r="C7" s="7">
        <v>237490</v>
      </c>
      <c r="D7" s="7">
        <v>237934</v>
      </c>
      <c r="E7" s="7">
        <v>238567</v>
      </c>
      <c r="F7" s="7">
        <v>238944</v>
      </c>
      <c r="G7" s="7">
        <v>239122</v>
      </c>
      <c r="H7" s="7">
        <v>239380</v>
      </c>
      <c r="I7" s="7">
        <v>240961</v>
      </c>
      <c r="J7" s="7">
        <v>241253</v>
      </c>
      <c r="K7" s="7">
        <v>241299</v>
      </c>
      <c r="L7" s="7">
        <v>240995</v>
      </c>
      <c r="M7" s="7">
        <v>240324</v>
      </c>
      <c r="N7" s="7">
        <v>238730</v>
      </c>
      <c r="O7" s="7">
        <v>232644</v>
      </c>
      <c r="P7" s="8">
        <f t="shared" si="0"/>
        <v>239179.41666666666</v>
      </c>
    </row>
    <row r="8" spans="1:16" ht="12.75">
      <c r="A8" s="7">
        <v>99</v>
      </c>
      <c r="B8" s="17" t="s">
        <v>208</v>
      </c>
      <c r="C8" s="7">
        <v>376223</v>
      </c>
      <c r="D8" s="7">
        <v>376448</v>
      </c>
      <c r="E8" s="7">
        <v>376639</v>
      </c>
      <c r="F8" s="7">
        <v>377425</v>
      </c>
      <c r="G8" s="7">
        <v>378166</v>
      </c>
      <c r="H8" s="7">
        <v>379711</v>
      </c>
      <c r="I8" s="7">
        <v>380962</v>
      </c>
      <c r="J8" s="7">
        <v>381999</v>
      </c>
      <c r="K8" s="7">
        <v>383660</v>
      </c>
      <c r="L8" s="7">
        <v>384904</v>
      </c>
      <c r="M8" s="7">
        <v>386214</v>
      </c>
      <c r="N8" s="7">
        <v>387641</v>
      </c>
      <c r="O8" s="7">
        <v>388616</v>
      </c>
      <c r="P8" s="8">
        <f t="shared" si="0"/>
        <v>381865.4166666667</v>
      </c>
    </row>
    <row r="9" spans="1:16" ht="12.75">
      <c r="A9" s="10">
        <v>107</v>
      </c>
      <c r="B9" s="18" t="s">
        <v>209</v>
      </c>
      <c r="C9" s="10">
        <v>418307</v>
      </c>
      <c r="D9" s="10">
        <v>420011</v>
      </c>
      <c r="E9" s="10">
        <v>420428</v>
      </c>
      <c r="F9" s="10">
        <v>421286</v>
      </c>
      <c r="G9" s="10">
        <v>421696</v>
      </c>
      <c r="H9" s="10">
        <v>423520</v>
      </c>
      <c r="I9" s="10">
        <v>424475</v>
      </c>
      <c r="J9" s="10">
        <v>425523</v>
      </c>
      <c r="K9" s="10">
        <v>427468</v>
      </c>
      <c r="L9" s="10">
        <v>429660</v>
      </c>
      <c r="M9" s="10">
        <v>432027</v>
      </c>
      <c r="N9" s="10">
        <v>433503</v>
      </c>
      <c r="O9" s="10">
        <v>435052</v>
      </c>
      <c r="P9" s="11">
        <f t="shared" si="0"/>
        <v>426220.75</v>
      </c>
    </row>
    <row r="10" spans="1:16" ht="12.75" customHeight="1">
      <c r="A10" s="140" t="s">
        <v>17</v>
      </c>
      <c r="B10" s="141"/>
      <c r="C10" s="19">
        <f aca="true" t="shared" si="1" ref="C10:O10">SUM(C4:C9)</f>
        <v>1929051</v>
      </c>
      <c r="D10" s="19">
        <f t="shared" si="1"/>
        <v>1935266</v>
      </c>
      <c r="E10" s="19">
        <f t="shared" si="1"/>
        <v>1938186</v>
      </c>
      <c r="F10" s="19">
        <f t="shared" si="1"/>
        <v>1943862</v>
      </c>
      <c r="G10" s="19">
        <f t="shared" si="1"/>
        <v>1946646</v>
      </c>
      <c r="H10" s="19">
        <f t="shared" si="1"/>
        <v>1953771</v>
      </c>
      <c r="I10" s="19">
        <f t="shared" si="1"/>
        <v>1959056</v>
      </c>
      <c r="J10" s="19">
        <f t="shared" si="1"/>
        <v>1962992</v>
      </c>
      <c r="K10" s="19">
        <f t="shared" si="1"/>
        <v>1969038</v>
      </c>
      <c r="L10" s="19">
        <f t="shared" si="1"/>
        <v>1975177</v>
      </c>
      <c r="M10" s="19">
        <f t="shared" si="1"/>
        <v>1980883</v>
      </c>
      <c r="N10" s="19">
        <f t="shared" si="1"/>
        <v>1982447</v>
      </c>
      <c r="O10" s="19">
        <f t="shared" si="1"/>
        <v>1979282</v>
      </c>
      <c r="P10" s="20">
        <f t="shared" si="0"/>
        <v>1960550.5</v>
      </c>
    </row>
    <row r="11" spans="1:16" ht="12.75">
      <c r="A11" s="15">
        <v>62</v>
      </c>
      <c r="B11" s="16" t="s">
        <v>18</v>
      </c>
      <c r="C11" s="15">
        <v>843</v>
      </c>
      <c r="D11" s="15">
        <v>829</v>
      </c>
      <c r="E11" s="15">
        <v>826</v>
      </c>
      <c r="F11" s="15">
        <v>795</v>
      </c>
      <c r="G11" s="15">
        <v>789</v>
      </c>
      <c r="H11" s="15">
        <v>702</v>
      </c>
      <c r="I11" s="15">
        <v>700</v>
      </c>
      <c r="J11" s="15">
        <v>696</v>
      </c>
      <c r="K11" s="15">
        <v>693</v>
      </c>
      <c r="L11" s="15">
        <v>680</v>
      </c>
      <c r="M11" s="15">
        <v>628</v>
      </c>
      <c r="N11" s="15">
        <v>599</v>
      </c>
      <c r="O11" s="15">
        <v>596</v>
      </c>
      <c r="P11" s="5">
        <f t="shared" si="0"/>
        <v>711.0833333333334</v>
      </c>
    </row>
    <row r="12" spans="1:16" ht="12.75">
      <c r="A12" s="7">
        <v>63</v>
      </c>
      <c r="B12" s="17" t="s">
        <v>210</v>
      </c>
      <c r="C12" s="7">
        <v>11330</v>
      </c>
      <c r="D12" s="7">
        <v>11320</v>
      </c>
      <c r="E12" s="7">
        <v>11301</v>
      </c>
      <c r="F12" s="7">
        <v>11274</v>
      </c>
      <c r="G12" s="7">
        <v>11254</v>
      </c>
      <c r="H12" s="7">
        <v>11235</v>
      </c>
      <c r="I12" s="7">
        <v>11221</v>
      </c>
      <c r="J12" s="7">
        <v>11208</v>
      </c>
      <c r="K12" s="7">
        <v>11202</v>
      </c>
      <c r="L12" s="7">
        <v>11164</v>
      </c>
      <c r="M12" s="7">
        <v>11158</v>
      </c>
      <c r="N12" s="7">
        <v>11129</v>
      </c>
      <c r="O12" s="7">
        <v>11097</v>
      </c>
      <c r="P12" s="8">
        <f t="shared" si="0"/>
        <v>11213.583333333334</v>
      </c>
    </row>
    <row r="13" spans="1:16" ht="12.75">
      <c r="A13" s="7">
        <v>65</v>
      </c>
      <c r="B13" s="17" t="s">
        <v>19</v>
      </c>
      <c r="C13" s="7">
        <v>11450</v>
      </c>
      <c r="D13" s="7">
        <v>11419</v>
      </c>
      <c r="E13" s="7">
        <v>11391</v>
      </c>
      <c r="F13" s="7">
        <v>11393</v>
      </c>
      <c r="G13" s="7">
        <v>11337</v>
      </c>
      <c r="H13" s="7">
        <v>11287</v>
      </c>
      <c r="I13" s="7">
        <v>11244</v>
      </c>
      <c r="J13" s="7">
        <v>11186</v>
      </c>
      <c r="K13" s="7">
        <v>11150</v>
      </c>
      <c r="L13" s="7">
        <v>11057</v>
      </c>
      <c r="M13" s="7">
        <v>11024</v>
      </c>
      <c r="N13" s="7">
        <v>11000</v>
      </c>
      <c r="O13" s="7">
        <v>10967</v>
      </c>
      <c r="P13" s="8">
        <f t="shared" si="0"/>
        <v>11204.583333333334</v>
      </c>
    </row>
    <row r="14" spans="1:16" ht="12.75">
      <c r="A14" s="7">
        <v>68</v>
      </c>
      <c r="B14" s="17" t="s">
        <v>20</v>
      </c>
      <c r="C14" s="7">
        <v>1908</v>
      </c>
      <c r="D14" s="7">
        <v>1910</v>
      </c>
      <c r="E14" s="7">
        <v>1906</v>
      </c>
      <c r="F14" s="7">
        <v>1887</v>
      </c>
      <c r="G14" s="7">
        <v>1881</v>
      </c>
      <c r="H14" s="7">
        <v>1880</v>
      </c>
      <c r="I14" s="7">
        <v>1890</v>
      </c>
      <c r="J14" s="7">
        <v>1891</v>
      </c>
      <c r="K14" s="7">
        <v>1890</v>
      </c>
      <c r="L14" s="7">
        <v>1879</v>
      </c>
      <c r="M14" s="7">
        <v>1874</v>
      </c>
      <c r="N14" s="7">
        <v>1873</v>
      </c>
      <c r="O14" s="7">
        <v>1874</v>
      </c>
      <c r="P14" s="8">
        <f t="shared" si="0"/>
        <v>1886.25</v>
      </c>
    </row>
    <row r="15" spans="1:16" ht="12.75">
      <c r="A15" s="7">
        <v>76</v>
      </c>
      <c r="B15" s="17" t="s">
        <v>211</v>
      </c>
      <c r="C15" s="7">
        <v>15750</v>
      </c>
      <c r="D15" s="7">
        <v>15743</v>
      </c>
      <c r="E15" s="7">
        <v>15733</v>
      </c>
      <c r="F15" s="7">
        <v>15730</v>
      </c>
      <c r="G15" s="7">
        <v>15722</v>
      </c>
      <c r="H15" s="7">
        <v>15740</v>
      </c>
      <c r="I15" s="7">
        <v>15751</v>
      </c>
      <c r="J15" s="7">
        <v>15744</v>
      </c>
      <c r="K15" s="7">
        <v>15761</v>
      </c>
      <c r="L15" s="7">
        <v>15787</v>
      </c>
      <c r="M15" s="7">
        <v>15782</v>
      </c>
      <c r="N15" s="7">
        <v>15757</v>
      </c>
      <c r="O15" s="7">
        <v>15751</v>
      </c>
      <c r="P15" s="8">
        <f t="shared" si="0"/>
        <v>15750.083333333334</v>
      </c>
    </row>
    <row r="16" spans="1:16" ht="12.75">
      <c r="A16" s="10">
        <v>94</v>
      </c>
      <c r="B16" s="18" t="s">
        <v>21</v>
      </c>
      <c r="C16" s="10">
        <v>767</v>
      </c>
      <c r="D16" s="10">
        <v>768</v>
      </c>
      <c r="E16" s="10">
        <v>767</v>
      </c>
      <c r="F16" s="10">
        <v>766</v>
      </c>
      <c r="G16" s="10">
        <v>762</v>
      </c>
      <c r="H16" s="10">
        <v>763</v>
      </c>
      <c r="I16" s="10">
        <v>763</v>
      </c>
      <c r="J16" s="10">
        <v>760</v>
      </c>
      <c r="K16" s="10">
        <v>758</v>
      </c>
      <c r="L16" s="10">
        <v>762</v>
      </c>
      <c r="M16" s="10">
        <v>773</v>
      </c>
      <c r="N16" s="10">
        <v>778</v>
      </c>
      <c r="O16" s="10">
        <v>777</v>
      </c>
      <c r="P16" s="11">
        <f t="shared" si="0"/>
        <v>766.4166666666666</v>
      </c>
    </row>
    <row r="17" spans="1:16" ht="12.75" customHeight="1">
      <c r="A17" s="142" t="s">
        <v>22</v>
      </c>
      <c r="B17" s="143"/>
      <c r="C17" s="21">
        <f>SUM(C11:C16)</f>
        <v>42048</v>
      </c>
      <c r="D17" s="21">
        <f aca="true" t="shared" si="2" ref="D17:O17">SUM(D11:D16)</f>
        <v>41989</v>
      </c>
      <c r="E17" s="21">
        <f t="shared" si="2"/>
        <v>41924</v>
      </c>
      <c r="F17" s="21">
        <f t="shared" si="2"/>
        <v>41845</v>
      </c>
      <c r="G17" s="21">
        <f t="shared" si="2"/>
        <v>41745</v>
      </c>
      <c r="H17" s="21">
        <f t="shared" si="2"/>
        <v>41607</v>
      </c>
      <c r="I17" s="21">
        <f t="shared" si="2"/>
        <v>41569</v>
      </c>
      <c r="J17" s="21">
        <f t="shared" si="2"/>
        <v>41485</v>
      </c>
      <c r="K17" s="21">
        <f t="shared" si="2"/>
        <v>41454</v>
      </c>
      <c r="L17" s="21">
        <f t="shared" si="2"/>
        <v>41329</v>
      </c>
      <c r="M17" s="21">
        <f t="shared" si="2"/>
        <v>41239</v>
      </c>
      <c r="N17" s="21">
        <f t="shared" si="2"/>
        <v>41136</v>
      </c>
      <c r="O17" s="21">
        <f t="shared" si="2"/>
        <v>41062</v>
      </c>
      <c r="P17" s="22">
        <f t="shared" si="0"/>
        <v>41532</v>
      </c>
    </row>
    <row r="18" spans="1:16" ht="12.75" customHeight="1">
      <c r="A18" s="147" t="s">
        <v>23</v>
      </c>
      <c r="B18" s="148"/>
      <c r="C18" s="56">
        <f>+C17+C10</f>
        <v>1971099</v>
      </c>
      <c r="D18" s="56">
        <f aca="true" t="shared" si="3" ref="D18:O18">+D17+D10</f>
        <v>1977255</v>
      </c>
      <c r="E18" s="56">
        <f t="shared" si="3"/>
        <v>1980110</v>
      </c>
      <c r="F18" s="56">
        <f t="shared" si="3"/>
        <v>1985707</v>
      </c>
      <c r="G18" s="56">
        <f t="shared" si="3"/>
        <v>1988391</v>
      </c>
      <c r="H18" s="56">
        <f t="shared" si="3"/>
        <v>1995378</v>
      </c>
      <c r="I18" s="56">
        <f t="shared" si="3"/>
        <v>2000625</v>
      </c>
      <c r="J18" s="56">
        <f t="shared" si="3"/>
        <v>2004477</v>
      </c>
      <c r="K18" s="56">
        <f t="shared" si="3"/>
        <v>2010492</v>
      </c>
      <c r="L18" s="56">
        <f t="shared" si="3"/>
        <v>2016506</v>
      </c>
      <c r="M18" s="56">
        <f t="shared" si="3"/>
        <v>2022122</v>
      </c>
      <c r="N18" s="56">
        <f t="shared" si="3"/>
        <v>2023583</v>
      </c>
      <c r="O18" s="56">
        <f t="shared" si="3"/>
        <v>2020344</v>
      </c>
      <c r="P18" s="60">
        <f t="shared" si="0"/>
        <v>2002082.5</v>
      </c>
    </row>
    <row r="19" spans="1:16" ht="12.75" customHeight="1">
      <c r="A19" s="149" t="s">
        <v>207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1"/>
    </row>
    <row r="20" spans="1:16" ht="12.75">
      <c r="A20" s="144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6"/>
    </row>
    <row r="21" spans="1:16" ht="12.75">
      <c r="A21" s="152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4"/>
    </row>
    <row r="24" spans="1:16" ht="12.75">
      <c r="A24" s="130" t="s">
        <v>25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2"/>
    </row>
    <row r="25" spans="1:16" ht="12.75">
      <c r="A25" s="135" t="s">
        <v>238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7"/>
    </row>
    <row r="26" spans="1:16" ht="12.75">
      <c r="A26" s="71" t="s">
        <v>0</v>
      </c>
      <c r="B26" s="72" t="s">
        <v>1</v>
      </c>
      <c r="C26" s="75" t="str">
        <f>+C3</f>
        <v>Dic/18</v>
      </c>
      <c r="D26" s="72" t="s">
        <v>2</v>
      </c>
      <c r="E26" s="72" t="s">
        <v>3</v>
      </c>
      <c r="F26" s="72" t="s">
        <v>4</v>
      </c>
      <c r="G26" s="72" t="s">
        <v>5</v>
      </c>
      <c r="H26" s="72" t="s">
        <v>6</v>
      </c>
      <c r="I26" s="72" t="s">
        <v>7</v>
      </c>
      <c r="J26" s="72" t="s">
        <v>8</v>
      </c>
      <c r="K26" s="72" t="s">
        <v>9</v>
      </c>
      <c r="L26" s="72" t="s">
        <v>10</v>
      </c>
      <c r="M26" s="72" t="s">
        <v>11</v>
      </c>
      <c r="N26" s="72" t="s">
        <v>12</v>
      </c>
      <c r="O26" s="72" t="s">
        <v>13</v>
      </c>
      <c r="P26" s="76" t="s">
        <v>14</v>
      </c>
    </row>
    <row r="27" spans="1:16" ht="12.75">
      <c r="A27" s="15">
        <v>67</v>
      </c>
      <c r="B27" s="16" t="s">
        <v>15</v>
      </c>
      <c r="C27" s="15">
        <v>248023</v>
      </c>
      <c r="D27" s="15">
        <v>248103</v>
      </c>
      <c r="E27" s="15">
        <v>248313</v>
      </c>
      <c r="F27" s="15">
        <v>248314</v>
      </c>
      <c r="G27" s="15">
        <v>248307</v>
      </c>
      <c r="H27" s="15">
        <v>248241</v>
      </c>
      <c r="I27" s="15">
        <v>247967</v>
      </c>
      <c r="J27" s="15">
        <v>247965</v>
      </c>
      <c r="K27" s="15">
        <v>247981</v>
      </c>
      <c r="L27" s="15">
        <v>248484</v>
      </c>
      <c r="M27" s="15">
        <v>248094</v>
      </c>
      <c r="N27" s="15">
        <v>247906</v>
      </c>
      <c r="O27" s="15">
        <v>246705</v>
      </c>
      <c r="P27" s="5">
        <f>AVERAGE(D27:O27)</f>
        <v>248031.66666666666</v>
      </c>
    </row>
    <row r="28" spans="1:16" ht="12.75">
      <c r="A28" s="7">
        <v>78</v>
      </c>
      <c r="B28" s="17" t="s">
        <v>162</v>
      </c>
      <c r="C28" s="7">
        <v>299339</v>
      </c>
      <c r="D28" s="7">
        <v>299995</v>
      </c>
      <c r="E28" s="7">
        <v>299935</v>
      </c>
      <c r="F28" s="7">
        <v>300346</v>
      </c>
      <c r="G28" s="7">
        <v>300039</v>
      </c>
      <c r="H28" s="7">
        <v>299353</v>
      </c>
      <c r="I28" s="7">
        <v>297562</v>
      </c>
      <c r="J28" s="7">
        <v>296290</v>
      </c>
      <c r="K28" s="7">
        <v>295299</v>
      </c>
      <c r="L28" s="7">
        <v>294604</v>
      </c>
      <c r="M28" s="7">
        <v>294213</v>
      </c>
      <c r="N28" s="7">
        <v>293261</v>
      </c>
      <c r="O28" s="7">
        <v>293034</v>
      </c>
      <c r="P28" s="8">
        <f aca="true" t="shared" si="4" ref="P28:P41">AVERAGE(D28:O28)</f>
        <v>296994.25</v>
      </c>
    </row>
    <row r="29" spans="1:16" ht="12.75">
      <c r="A29" s="7">
        <v>80</v>
      </c>
      <c r="B29" s="17" t="s">
        <v>16</v>
      </c>
      <c r="C29" s="7">
        <v>70926</v>
      </c>
      <c r="D29" s="7">
        <v>71015</v>
      </c>
      <c r="E29" s="7">
        <v>71252</v>
      </c>
      <c r="F29" s="7">
        <v>71355</v>
      </c>
      <c r="G29" s="7">
        <v>71336</v>
      </c>
      <c r="H29" s="7">
        <v>71444</v>
      </c>
      <c r="I29" s="7">
        <v>71706</v>
      </c>
      <c r="J29" s="7">
        <v>71824</v>
      </c>
      <c r="K29" s="7">
        <v>72055</v>
      </c>
      <c r="L29" s="7">
        <v>72181</v>
      </c>
      <c r="M29" s="7">
        <v>72221</v>
      </c>
      <c r="N29" s="7">
        <v>72323</v>
      </c>
      <c r="O29" s="7">
        <v>72478</v>
      </c>
      <c r="P29" s="8">
        <f t="shared" si="4"/>
        <v>71765.83333333333</v>
      </c>
    </row>
    <row r="30" spans="1:16" ht="12.75">
      <c r="A30" s="7">
        <v>81</v>
      </c>
      <c r="B30" s="91" t="s">
        <v>225</v>
      </c>
      <c r="C30" s="7">
        <v>164318</v>
      </c>
      <c r="D30" s="7">
        <v>163524</v>
      </c>
      <c r="E30" s="7">
        <v>162834</v>
      </c>
      <c r="F30" s="7">
        <v>161623</v>
      </c>
      <c r="G30" s="7">
        <v>160558</v>
      </c>
      <c r="H30" s="7">
        <v>159333</v>
      </c>
      <c r="I30" s="7">
        <v>158484</v>
      </c>
      <c r="J30" s="7">
        <v>157387</v>
      </c>
      <c r="K30" s="7">
        <v>156527</v>
      </c>
      <c r="L30" s="7">
        <v>155097</v>
      </c>
      <c r="M30" s="7">
        <v>153628</v>
      </c>
      <c r="N30" s="7">
        <v>151881</v>
      </c>
      <c r="O30" s="7">
        <v>147177</v>
      </c>
      <c r="P30" s="8">
        <f t="shared" si="4"/>
        <v>157337.75</v>
      </c>
    </row>
    <row r="31" spans="1:16" ht="12.75">
      <c r="A31" s="7">
        <v>99</v>
      </c>
      <c r="B31" s="17" t="s">
        <v>208</v>
      </c>
      <c r="C31" s="7">
        <v>315346</v>
      </c>
      <c r="D31" s="7">
        <v>315207</v>
      </c>
      <c r="E31" s="7">
        <v>315114</v>
      </c>
      <c r="F31" s="7">
        <v>315574</v>
      </c>
      <c r="G31" s="7">
        <v>315780</v>
      </c>
      <c r="H31" s="7">
        <v>316705</v>
      </c>
      <c r="I31" s="7">
        <v>317345</v>
      </c>
      <c r="J31" s="7">
        <v>317681</v>
      </c>
      <c r="K31" s="7">
        <v>318830</v>
      </c>
      <c r="L31" s="7">
        <v>319194</v>
      </c>
      <c r="M31" s="7">
        <v>319775</v>
      </c>
      <c r="N31" s="7">
        <v>320204</v>
      </c>
      <c r="O31" s="7">
        <v>321043</v>
      </c>
      <c r="P31" s="8">
        <f t="shared" si="4"/>
        <v>317704.3333333333</v>
      </c>
    </row>
    <row r="32" spans="1:16" ht="12.75">
      <c r="A32" s="10">
        <v>107</v>
      </c>
      <c r="B32" s="18" t="s">
        <v>209</v>
      </c>
      <c r="C32" s="10">
        <v>288903</v>
      </c>
      <c r="D32" s="10">
        <v>288860</v>
      </c>
      <c r="E32" s="10">
        <v>287324</v>
      </c>
      <c r="F32" s="10">
        <v>286593</v>
      </c>
      <c r="G32" s="10">
        <v>285799</v>
      </c>
      <c r="H32" s="10">
        <v>285487</v>
      </c>
      <c r="I32" s="10">
        <v>284717</v>
      </c>
      <c r="J32" s="10">
        <v>284604</v>
      </c>
      <c r="K32" s="10">
        <v>284498</v>
      </c>
      <c r="L32" s="10">
        <v>284766</v>
      </c>
      <c r="M32" s="10">
        <v>284802</v>
      </c>
      <c r="N32" s="10">
        <v>285230</v>
      </c>
      <c r="O32" s="10">
        <v>285793</v>
      </c>
      <c r="P32" s="11">
        <f t="shared" si="4"/>
        <v>285706.0833333333</v>
      </c>
    </row>
    <row r="33" spans="1:16" ht="12.75">
      <c r="A33" s="140" t="s">
        <v>17</v>
      </c>
      <c r="B33" s="141"/>
      <c r="C33" s="19">
        <f aca="true" t="shared" si="5" ref="C33:O33">SUM(C27:C32)</f>
        <v>1386855</v>
      </c>
      <c r="D33" s="19">
        <f t="shared" si="5"/>
        <v>1386704</v>
      </c>
      <c r="E33" s="19">
        <f t="shared" si="5"/>
        <v>1384772</v>
      </c>
      <c r="F33" s="19">
        <f t="shared" si="5"/>
        <v>1383805</v>
      </c>
      <c r="G33" s="19">
        <f t="shared" si="5"/>
        <v>1381819</v>
      </c>
      <c r="H33" s="19">
        <f t="shared" si="5"/>
        <v>1380563</v>
      </c>
      <c r="I33" s="19">
        <f t="shared" si="5"/>
        <v>1377781</v>
      </c>
      <c r="J33" s="19">
        <f t="shared" si="5"/>
        <v>1375751</v>
      </c>
      <c r="K33" s="19">
        <f t="shared" si="5"/>
        <v>1375190</v>
      </c>
      <c r="L33" s="19">
        <f t="shared" si="5"/>
        <v>1374326</v>
      </c>
      <c r="M33" s="19">
        <f t="shared" si="5"/>
        <v>1372733</v>
      </c>
      <c r="N33" s="19">
        <f t="shared" si="5"/>
        <v>1370805</v>
      </c>
      <c r="O33" s="19">
        <f t="shared" si="5"/>
        <v>1366230</v>
      </c>
      <c r="P33" s="20">
        <f t="shared" si="4"/>
        <v>1377539.9166666667</v>
      </c>
    </row>
    <row r="34" spans="1:16" ht="12.75">
      <c r="A34" s="15">
        <v>62</v>
      </c>
      <c r="B34" s="16" t="s">
        <v>18</v>
      </c>
      <c r="C34" s="15">
        <v>1261</v>
      </c>
      <c r="D34" s="15">
        <v>1214</v>
      </c>
      <c r="E34" s="15">
        <v>1207</v>
      </c>
      <c r="F34" s="15">
        <v>1171</v>
      </c>
      <c r="G34" s="15">
        <v>1170</v>
      </c>
      <c r="H34" s="15">
        <v>1079</v>
      </c>
      <c r="I34" s="15">
        <v>1052</v>
      </c>
      <c r="J34" s="15">
        <v>1054</v>
      </c>
      <c r="K34" s="15">
        <v>1053</v>
      </c>
      <c r="L34" s="15">
        <v>1031</v>
      </c>
      <c r="M34" s="15">
        <v>950</v>
      </c>
      <c r="N34" s="15">
        <v>898</v>
      </c>
      <c r="O34" s="15">
        <v>898</v>
      </c>
      <c r="P34" s="5">
        <f t="shared" si="4"/>
        <v>1064.75</v>
      </c>
    </row>
    <row r="35" spans="1:16" ht="12.75">
      <c r="A35" s="7">
        <v>63</v>
      </c>
      <c r="B35" s="17" t="s">
        <v>210</v>
      </c>
      <c r="C35" s="7">
        <v>12373</v>
      </c>
      <c r="D35" s="7">
        <v>12239</v>
      </c>
      <c r="E35" s="7">
        <v>12272</v>
      </c>
      <c r="F35" s="7">
        <v>12206</v>
      </c>
      <c r="G35" s="7">
        <v>12243</v>
      </c>
      <c r="H35" s="7">
        <v>11970</v>
      </c>
      <c r="I35" s="7">
        <v>11997</v>
      </c>
      <c r="J35" s="7">
        <v>11991</v>
      </c>
      <c r="K35" s="7">
        <v>11994</v>
      </c>
      <c r="L35" s="7">
        <v>11913</v>
      </c>
      <c r="M35" s="7">
        <v>11909</v>
      </c>
      <c r="N35" s="7">
        <v>11769</v>
      </c>
      <c r="O35" s="7">
        <v>11749</v>
      </c>
      <c r="P35" s="8">
        <f t="shared" si="4"/>
        <v>12021</v>
      </c>
    </row>
    <row r="36" spans="1:16" ht="12.75">
      <c r="A36" s="7">
        <v>65</v>
      </c>
      <c r="B36" s="17" t="s">
        <v>19</v>
      </c>
      <c r="C36" s="7">
        <v>16902</v>
      </c>
      <c r="D36" s="7">
        <v>16647</v>
      </c>
      <c r="E36" s="7">
        <v>16627</v>
      </c>
      <c r="F36" s="7">
        <v>16630</v>
      </c>
      <c r="G36" s="7">
        <v>16620</v>
      </c>
      <c r="H36" s="7">
        <v>16693</v>
      </c>
      <c r="I36" s="7">
        <v>16185</v>
      </c>
      <c r="J36" s="7">
        <v>16202</v>
      </c>
      <c r="K36" s="7">
        <v>16219</v>
      </c>
      <c r="L36" s="7">
        <v>16101</v>
      </c>
      <c r="M36" s="7">
        <v>16058</v>
      </c>
      <c r="N36" s="7">
        <v>15633</v>
      </c>
      <c r="O36" s="7">
        <v>15661</v>
      </c>
      <c r="P36" s="8">
        <f t="shared" si="4"/>
        <v>16273</v>
      </c>
    </row>
    <row r="37" spans="1:16" ht="12.75">
      <c r="A37" s="7">
        <v>68</v>
      </c>
      <c r="B37" s="17" t="s">
        <v>20</v>
      </c>
      <c r="C37" s="7">
        <v>3515</v>
      </c>
      <c r="D37" s="7">
        <v>3459</v>
      </c>
      <c r="E37" s="7">
        <v>3453</v>
      </c>
      <c r="F37" s="7">
        <v>3419</v>
      </c>
      <c r="G37" s="7">
        <v>3431</v>
      </c>
      <c r="H37" s="7">
        <v>3442</v>
      </c>
      <c r="I37" s="7">
        <v>3448</v>
      </c>
      <c r="J37" s="7">
        <v>3450</v>
      </c>
      <c r="K37" s="7">
        <v>3434</v>
      </c>
      <c r="L37" s="7">
        <v>3422</v>
      </c>
      <c r="M37" s="7">
        <v>3416</v>
      </c>
      <c r="N37" s="7">
        <v>3411</v>
      </c>
      <c r="O37" s="7">
        <v>3410</v>
      </c>
      <c r="P37" s="8">
        <f t="shared" si="4"/>
        <v>3432.9166666666665</v>
      </c>
    </row>
    <row r="38" spans="1:16" ht="12.75">
      <c r="A38" s="7">
        <v>76</v>
      </c>
      <c r="B38" s="17" t="s">
        <v>211</v>
      </c>
      <c r="C38" s="7">
        <v>11718</v>
      </c>
      <c r="D38" s="7">
        <v>11719</v>
      </c>
      <c r="E38" s="7">
        <v>11678</v>
      </c>
      <c r="F38" s="7">
        <v>11692</v>
      </c>
      <c r="G38" s="7">
        <v>11696</v>
      </c>
      <c r="H38" s="7">
        <v>11703</v>
      </c>
      <c r="I38" s="7">
        <v>11886</v>
      </c>
      <c r="J38" s="7">
        <v>11859</v>
      </c>
      <c r="K38" s="7">
        <v>11702</v>
      </c>
      <c r="L38" s="7">
        <v>11735</v>
      </c>
      <c r="M38" s="7">
        <v>11694</v>
      </c>
      <c r="N38" s="7">
        <v>11699</v>
      </c>
      <c r="O38" s="7">
        <v>11687</v>
      </c>
      <c r="P38" s="8">
        <f t="shared" si="4"/>
        <v>11729.166666666666</v>
      </c>
    </row>
    <row r="39" spans="1:16" ht="12.75">
      <c r="A39" s="10">
        <v>94</v>
      </c>
      <c r="B39" s="18" t="s">
        <v>21</v>
      </c>
      <c r="C39" s="10">
        <v>1173</v>
      </c>
      <c r="D39" s="10">
        <v>1168</v>
      </c>
      <c r="E39" s="10">
        <v>1167</v>
      </c>
      <c r="F39" s="10">
        <v>1178</v>
      </c>
      <c r="G39" s="10">
        <v>1166</v>
      </c>
      <c r="H39" s="10">
        <v>1179</v>
      </c>
      <c r="I39" s="10">
        <v>1170</v>
      </c>
      <c r="J39" s="10">
        <v>1174</v>
      </c>
      <c r="K39" s="10">
        <v>1169</v>
      </c>
      <c r="L39" s="10">
        <v>1172</v>
      </c>
      <c r="M39" s="10">
        <v>1183</v>
      </c>
      <c r="N39" s="10">
        <v>1143</v>
      </c>
      <c r="O39" s="10">
        <v>1147</v>
      </c>
      <c r="P39" s="11">
        <f t="shared" si="4"/>
        <v>1168</v>
      </c>
    </row>
    <row r="40" spans="1:16" ht="12.75">
      <c r="A40" s="142" t="s">
        <v>22</v>
      </c>
      <c r="B40" s="143"/>
      <c r="C40" s="21">
        <f aca="true" t="shared" si="6" ref="C40:O40">SUM(C34:C39)</f>
        <v>46942</v>
      </c>
      <c r="D40" s="21">
        <f t="shared" si="6"/>
        <v>46446</v>
      </c>
      <c r="E40" s="21">
        <f t="shared" si="6"/>
        <v>46404</v>
      </c>
      <c r="F40" s="21">
        <f t="shared" si="6"/>
        <v>46296</v>
      </c>
      <c r="G40" s="21">
        <f t="shared" si="6"/>
        <v>46326</v>
      </c>
      <c r="H40" s="21">
        <f t="shared" si="6"/>
        <v>46066</v>
      </c>
      <c r="I40" s="21">
        <f t="shared" si="6"/>
        <v>45738</v>
      </c>
      <c r="J40" s="21">
        <f t="shared" si="6"/>
        <v>45730</v>
      </c>
      <c r="K40" s="21">
        <f t="shared" si="6"/>
        <v>45571</v>
      </c>
      <c r="L40" s="21">
        <f t="shared" si="6"/>
        <v>45374</v>
      </c>
      <c r="M40" s="21">
        <f t="shared" si="6"/>
        <v>45210</v>
      </c>
      <c r="N40" s="21">
        <f t="shared" si="6"/>
        <v>44553</v>
      </c>
      <c r="O40" s="21">
        <f t="shared" si="6"/>
        <v>44552</v>
      </c>
      <c r="P40" s="22">
        <f t="shared" si="4"/>
        <v>45688.833333333336</v>
      </c>
    </row>
    <row r="41" spans="1:16" ht="12.75">
      <c r="A41" s="147" t="s">
        <v>23</v>
      </c>
      <c r="B41" s="148"/>
      <c r="C41" s="56">
        <f aca="true" t="shared" si="7" ref="C41:O41">+C40+C33</f>
        <v>1433797</v>
      </c>
      <c r="D41" s="56">
        <f t="shared" si="7"/>
        <v>1433150</v>
      </c>
      <c r="E41" s="56">
        <f t="shared" si="7"/>
        <v>1431176</v>
      </c>
      <c r="F41" s="56">
        <f t="shared" si="7"/>
        <v>1430101</v>
      </c>
      <c r="G41" s="56">
        <f t="shared" si="7"/>
        <v>1428145</v>
      </c>
      <c r="H41" s="56">
        <f t="shared" si="7"/>
        <v>1426629</v>
      </c>
      <c r="I41" s="56">
        <f t="shared" si="7"/>
        <v>1423519</v>
      </c>
      <c r="J41" s="56">
        <f t="shared" si="7"/>
        <v>1421481</v>
      </c>
      <c r="K41" s="56">
        <f t="shared" si="7"/>
        <v>1420761</v>
      </c>
      <c r="L41" s="56">
        <f t="shared" si="7"/>
        <v>1419700</v>
      </c>
      <c r="M41" s="56">
        <f t="shared" si="7"/>
        <v>1417943</v>
      </c>
      <c r="N41" s="56">
        <f t="shared" si="7"/>
        <v>1415358</v>
      </c>
      <c r="O41" s="56">
        <f t="shared" si="7"/>
        <v>1410782</v>
      </c>
      <c r="P41" s="60">
        <f t="shared" si="4"/>
        <v>1423228.75</v>
      </c>
    </row>
    <row r="42" spans="1:16" ht="12.75">
      <c r="A42" s="149" t="s">
        <v>207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1"/>
    </row>
    <row r="43" spans="1:16" ht="12.75">
      <c r="A43" s="144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6"/>
    </row>
    <row r="44" spans="1:16" ht="12.75">
      <c r="A44" s="152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4"/>
    </row>
    <row r="47" spans="1:16" ht="12.75">
      <c r="A47" s="130" t="s">
        <v>26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2"/>
    </row>
    <row r="48" spans="1:16" ht="12.75">
      <c r="A48" s="135" t="s">
        <v>239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7"/>
    </row>
    <row r="49" spans="1:16" ht="12.75">
      <c r="A49" s="71" t="s">
        <v>0</v>
      </c>
      <c r="B49" s="72" t="s">
        <v>1</v>
      </c>
      <c r="C49" s="75" t="str">
        <f>+C26</f>
        <v>Dic/18</v>
      </c>
      <c r="D49" s="72" t="s">
        <v>2</v>
      </c>
      <c r="E49" s="72" t="s">
        <v>3</v>
      </c>
      <c r="F49" s="72" t="s">
        <v>4</v>
      </c>
      <c r="G49" s="72" t="s">
        <v>5</v>
      </c>
      <c r="H49" s="72" t="s">
        <v>6</v>
      </c>
      <c r="I49" s="72" t="s">
        <v>7</v>
      </c>
      <c r="J49" s="72" t="s">
        <v>8</v>
      </c>
      <c r="K49" s="72" t="s">
        <v>9</v>
      </c>
      <c r="L49" s="72" t="s">
        <v>10</v>
      </c>
      <c r="M49" s="72" t="s">
        <v>11</v>
      </c>
      <c r="N49" s="72" t="s">
        <v>12</v>
      </c>
      <c r="O49" s="72" t="s">
        <v>13</v>
      </c>
      <c r="P49" s="76" t="s">
        <v>14</v>
      </c>
    </row>
    <row r="50" spans="1:16" ht="12.75">
      <c r="A50" s="15">
        <v>67</v>
      </c>
      <c r="B50" s="16" t="s">
        <v>15</v>
      </c>
      <c r="C50" s="15">
        <f aca="true" t="shared" si="8" ref="C50:O50">+C27+C4</f>
        <v>642530</v>
      </c>
      <c r="D50" s="15">
        <f t="shared" si="8"/>
        <v>644372</v>
      </c>
      <c r="E50" s="15">
        <f t="shared" si="8"/>
        <v>645698</v>
      </c>
      <c r="F50" s="15">
        <f t="shared" si="8"/>
        <v>647099</v>
      </c>
      <c r="G50" s="15">
        <f t="shared" si="8"/>
        <v>647667</v>
      </c>
      <c r="H50" s="15">
        <f t="shared" si="8"/>
        <v>649450</v>
      </c>
      <c r="I50" s="15">
        <f t="shared" si="8"/>
        <v>650612</v>
      </c>
      <c r="J50" s="15">
        <f t="shared" si="8"/>
        <v>652152</v>
      </c>
      <c r="K50" s="15">
        <f t="shared" si="8"/>
        <v>653376</v>
      </c>
      <c r="L50" s="15">
        <f t="shared" si="8"/>
        <v>655679</v>
      </c>
      <c r="M50" s="15">
        <f t="shared" si="8"/>
        <v>656748</v>
      </c>
      <c r="N50" s="15">
        <f t="shared" si="8"/>
        <v>656937</v>
      </c>
      <c r="O50" s="15">
        <f t="shared" si="8"/>
        <v>654984</v>
      </c>
      <c r="P50" s="5">
        <f>AVERAGE(D50:O50)</f>
        <v>651231.1666666666</v>
      </c>
    </row>
    <row r="51" spans="1:16" ht="12.75">
      <c r="A51" s="7">
        <v>78</v>
      </c>
      <c r="B51" s="17" t="s">
        <v>162</v>
      </c>
      <c r="C51" s="7">
        <f aca="true" t="shared" si="9" ref="C51:O51">+C28+C5</f>
        <v>723459</v>
      </c>
      <c r="D51" s="7">
        <f t="shared" si="9"/>
        <v>726114</v>
      </c>
      <c r="E51" s="7">
        <f t="shared" si="9"/>
        <v>726515</v>
      </c>
      <c r="F51" s="7">
        <f t="shared" si="9"/>
        <v>729083</v>
      </c>
      <c r="G51" s="7">
        <f t="shared" si="9"/>
        <v>729583</v>
      </c>
      <c r="H51" s="7">
        <f t="shared" si="9"/>
        <v>730359</v>
      </c>
      <c r="I51" s="7">
        <f t="shared" si="9"/>
        <v>728169</v>
      </c>
      <c r="J51" s="7">
        <f t="shared" si="9"/>
        <v>726672</v>
      </c>
      <c r="K51" s="7">
        <f t="shared" si="9"/>
        <v>726522</v>
      </c>
      <c r="L51" s="7">
        <f t="shared" si="9"/>
        <v>726781</v>
      </c>
      <c r="M51" s="7">
        <f t="shared" si="9"/>
        <v>727438</v>
      </c>
      <c r="N51" s="7">
        <f t="shared" si="9"/>
        <v>726217</v>
      </c>
      <c r="O51" s="7">
        <f t="shared" si="9"/>
        <v>727118</v>
      </c>
      <c r="P51" s="8">
        <f aca="true" t="shared" si="10" ref="P51:P64">AVERAGE(D51:O51)</f>
        <v>727547.5833333334</v>
      </c>
    </row>
    <row r="52" spans="1:16" ht="12.75">
      <c r="A52" s="7">
        <v>80</v>
      </c>
      <c r="B52" s="17" t="s">
        <v>16</v>
      </c>
      <c r="C52" s="7">
        <f aca="true" t="shared" si="11" ref="C52:O52">+C29+C6</f>
        <v>149330</v>
      </c>
      <c r="D52" s="7">
        <f t="shared" si="11"/>
        <v>149500</v>
      </c>
      <c r="E52" s="7">
        <f t="shared" si="11"/>
        <v>149839</v>
      </c>
      <c r="F52" s="7">
        <f t="shared" si="11"/>
        <v>150040</v>
      </c>
      <c r="G52" s="7">
        <f t="shared" si="11"/>
        <v>150094</v>
      </c>
      <c r="H52" s="7">
        <f t="shared" si="11"/>
        <v>150389</v>
      </c>
      <c r="I52" s="7">
        <f t="shared" si="11"/>
        <v>151112</v>
      </c>
      <c r="J52" s="7">
        <f t="shared" si="11"/>
        <v>151472</v>
      </c>
      <c r="K52" s="7">
        <f t="shared" si="11"/>
        <v>152048</v>
      </c>
      <c r="L52" s="7">
        <f t="shared" si="11"/>
        <v>152427</v>
      </c>
      <c r="M52" s="7">
        <f t="shared" si="11"/>
        <v>152660</v>
      </c>
      <c r="N52" s="7">
        <f t="shared" si="11"/>
        <v>152909</v>
      </c>
      <c r="O52" s="7">
        <f t="shared" si="11"/>
        <v>153085</v>
      </c>
      <c r="P52" s="8">
        <f t="shared" si="10"/>
        <v>151297.91666666666</v>
      </c>
    </row>
    <row r="53" spans="1:16" ht="12.75">
      <c r="A53" s="7">
        <v>81</v>
      </c>
      <c r="B53" s="91" t="s">
        <v>225</v>
      </c>
      <c r="C53" s="7">
        <f aca="true" t="shared" si="12" ref="C53:O53">+C30+C7</f>
        <v>401808</v>
      </c>
      <c r="D53" s="7">
        <f t="shared" si="12"/>
        <v>401458</v>
      </c>
      <c r="E53" s="7">
        <f t="shared" si="12"/>
        <v>401401</v>
      </c>
      <c r="F53" s="7">
        <f t="shared" si="12"/>
        <v>400567</v>
      </c>
      <c r="G53" s="7">
        <f t="shared" si="12"/>
        <v>399680</v>
      </c>
      <c r="H53" s="7">
        <f t="shared" si="12"/>
        <v>398713</v>
      </c>
      <c r="I53" s="7">
        <f t="shared" si="12"/>
        <v>399445</v>
      </c>
      <c r="J53" s="7">
        <f t="shared" si="12"/>
        <v>398640</v>
      </c>
      <c r="K53" s="7">
        <f t="shared" si="12"/>
        <v>397826</v>
      </c>
      <c r="L53" s="7">
        <f t="shared" si="12"/>
        <v>396092</v>
      </c>
      <c r="M53" s="7">
        <f t="shared" si="12"/>
        <v>393952</v>
      </c>
      <c r="N53" s="7">
        <f t="shared" si="12"/>
        <v>390611</v>
      </c>
      <c r="O53" s="7">
        <f t="shared" si="12"/>
        <v>379821</v>
      </c>
      <c r="P53" s="8">
        <f t="shared" si="10"/>
        <v>396517.1666666667</v>
      </c>
    </row>
    <row r="54" spans="1:16" ht="12.75">
      <c r="A54" s="7">
        <v>99</v>
      </c>
      <c r="B54" s="17" t="s">
        <v>208</v>
      </c>
      <c r="C54" s="7">
        <f aca="true" t="shared" si="13" ref="C54:O54">+C31+C8</f>
        <v>691569</v>
      </c>
      <c r="D54" s="7">
        <f t="shared" si="13"/>
        <v>691655</v>
      </c>
      <c r="E54" s="7">
        <f t="shared" si="13"/>
        <v>691753</v>
      </c>
      <c r="F54" s="7">
        <f t="shared" si="13"/>
        <v>692999</v>
      </c>
      <c r="G54" s="7">
        <f t="shared" si="13"/>
        <v>693946</v>
      </c>
      <c r="H54" s="7">
        <f t="shared" si="13"/>
        <v>696416</v>
      </c>
      <c r="I54" s="7">
        <f t="shared" si="13"/>
        <v>698307</v>
      </c>
      <c r="J54" s="7">
        <f t="shared" si="13"/>
        <v>699680</v>
      </c>
      <c r="K54" s="7">
        <f t="shared" si="13"/>
        <v>702490</v>
      </c>
      <c r="L54" s="7">
        <f t="shared" si="13"/>
        <v>704098</v>
      </c>
      <c r="M54" s="7">
        <f t="shared" si="13"/>
        <v>705989</v>
      </c>
      <c r="N54" s="7">
        <f t="shared" si="13"/>
        <v>707845</v>
      </c>
      <c r="O54" s="7">
        <f t="shared" si="13"/>
        <v>709659</v>
      </c>
      <c r="P54" s="8">
        <f t="shared" si="10"/>
        <v>699569.75</v>
      </c>
    </row>
    <row r="55" spans="1:16" ht="12.75">
      <c r="A55" s="10">
        <v>107</v>
      </c>
      <c r="B55" s="18" t="s">
        <v>209</v>
      </c>
      <c r="C55" s="10">
        <f aca="true" t="shared" si="14" ref="C55:O55">+C32+C9</f>
        <v>707210</v>
      </c>
      <c r="D55" s="10">
        <f t="shared" si="14"/>
        <v>708871</v>
      </c>
      <c r="E55" s="10">
        <f t="shared" si="14"/>
        <v>707752</v>
      </c>
      <c r="F55" s="10">
        <f t="shared" si="14"/>
        <v>707879</v>
      </c>
      <c r="G55" s="10">
        <f t="shared" si="14"/>
        <v>707495</v>
      </c>
      <c r="H55" s="10">
        <f t="shared" si="14"/>
        <v>709007</v>
      </c>
      <c r="I55" s="10">
        <f t="shared" si="14"/>
        <v>709192</v>
      </c>
      <c r="J55" s="10">
        <f t="shared" si="14"/>
        <v>710127</v>
      </c>
      <c r="K55" s="10">
        <f t="shared" si="14"/>
        <v>711966</v>
      </c>
      <c r="L55" s="10">
        <f t="shared" si="14"/>
        <v>714426</v>
      </c>
      <c r="M55" s="10">
        <f t="shared" si="14"/>
        <v>716829</v>
      </c>
      <c r="N55" s="10">
        <f t="shared" si="14"/>
        <v>718733</v>
      </c>
      <c r="O55" s="10">
        <f t="shared" si="14"/>
        <v>720845</v>
      </c>
      <c r="P55" s="11">
        <f t="shared" si="10"/>
        <v>711926.8333333334</v>
      </c>
    </row>
    <row r="56" spans="1:16" ht="12.75">
      <c r="A56" s="140" t="s">
        <v>17</v>
      </c>
      <c r="B56" s="141"/>
      <c r="C56" s="19">
        <f aca="true" t="shared" si="15" ref="C56:O56">SUM(C50:C55)</f>
        <v>3315906</v>
      </c>
      <c r="D56" s="19">
        <f t="shared" si="15"/>
        <v>3321970</v>
      </c>
      <c r="E56" s="19">
        <f t="shared" si="15"/>
        <v>3322958</v>
      </c>
      <c r="F56" s="19">
        <f t="shared" si="15"/>
        <v>3327667</v>
      </c>
      <c r="G56" s="19">
        <f t="shared" si="15"/>
        <v>3328465</v>
      </c>
      <c r="H56" s="19">
        <f t="shared" si="15"/>
        <v>3334334</v>
      </c>
      <c r="I56" s="19">
        <f t="shared" si="15"/>
        <v>3336837</v>
      </c>
      <c r="J56" s="19">
        <f t="shared" si="15"/>
        <v>3338743</v>
      </c>
      <c r="K56" s="19">
        <f t="shared" si="15"/>
        <v>3344228</v>
      </c>
      <c r="L56" s="19">
        <f t="shared" si="15"/>
        <v>3349503</v>
      </c>
      <c r="M56" s="19">
        <f t="shared" si="15"/>
        <v>3353616</v>
      </c>
      <c r="N56" s="19">
        <f t="shared" si="15"/>
        <v>3353252</v>
      </c>
      <c r="O56" s="19">
        <f t="shared" si="15"/>
        <v>3345512</v>
      </c>
      <c r="P56" s="20">
        <f t="shared" si="10"/>
        <v>3338090.4166666665</v>
      </c>
    </row>
    <row r="57" spans="1:16" ht="12.75">
      <c r="A57" s="15">
        <v>62</v>
      </c>
      <c r="B57" s="16" t="s">
        <v>18</v>
      </c>
      <c r="C57" s="15">
        <f aca="true" t="shared" si="16" ref="C57:O57">+C34+C11</f>
        <v>2104</v>
      </c>
      <c r="D57" s="15">
        <f t="shared" si="16"/>
        <v>2043</v>
      </c>
      <c r="E57" s="15">
        <f t="shared" si="16"/>
        <v>2033</v>
      </c>
      <c r="F57" s="15">
        <f t="shared" si="16"/>
        <v>1966</v>
      </c>
      <c r="G57" s="15">
        <f t="shared" si="16"/>
        <v>1959</v>
      </c>
      <c r="H57" s="15">
        <f t="shared" si="16"/>
        <v>1781</v>
      </c>
      <c r="I57" s="15">
        <f t="shared" si="16"/>
        <v>1752</v>
      </c>
      <c r="J57" s="15">
        <f t="shared" si="16"/>
        <v>1750</v>
      </c>
      <c r="K57" s="15">
        <f t="shared" si="16"/>
        <v>1746</v>
      </c>
      <c r="L57" s="15">
        <f t="shared" si="16"/>
        <v>1711</v>
      </c>
      <c r="M57" s="15">
        <f t="shared" si="16"/>
        <v>1578</v>
      </c>
      <c r="N57" s="15">
        <f t="shared" si="16"/>
        <v>1497</v>
      </c>
      <c r="O57" s="15">
        <f t="shared" si="16"/>
        <v>1494</v>
      </c>
      <c r="P57" s="5">
        <f t="shared" si="10"/>
        <v>1775.8333333333333</v>
      </c>
    </row>
    <row r="58" spans="1:16" ht="12.75">
      <c r="A58" s="7">
        <v>63</v>
      </c>
      <c r="B58" s="17" t="s">
        <v>210</v>
      </c>
      <c r="C58" s="7">
        <f aca="true" t="shared" si="17" ref="C58:O58">+C35+C12</f>
        <v>23703</v>
      </c>
      <c r="D58" s="7">
        <f t="shared" si="17"/>
        <v>23559</v>
      </c>
      <c r="E58" s="7">
        <f t="shared" si="17"/>
        <v>23573</v>
      </c>
      <c r="F58" s="7">
        <f t="shared" si="17"/>
        <v>23480</v>
      </c>
      <c r="G58" s="7">
        <f t="shared" si="17"/>
        <v>23497</v>
      </c>
      <c r="H58" s="7">
        <f t="shared" si="17"/>
        <v>23205</v>
      </c>
      <c r="I58" s="7">
        <f t="shared" si="17"/>
        <v>23218</v>
      </c>
      <c r="J58" s="7">
        <f t="shared" si="17"/>
        <v>23199</v>
      </c>
      <c r="K58" s="7">
        <f t="shared" si="17"/>
        <v>23196</v>
      </c>
      <c r="L58" s="7">
        <f t="shared" si="17"/>
        <v>23077</v>
      </c>
      <c r="M58" s="7">
        <f t="shared" si="17"/>
        <v>23067</v>
      </c>
      <c r="N58" s="7">
        <f t="shared" si="17"/>
        <v>22898</v>
      </c>
      <c r="O58" s="7">
        <f t="shared" si="17"/>
        <v>22846</v>
      </c>
      <c r="P58" s="8">
        <f t="shared" si="10"/>
        <v>23234.583333333332</v>
      </c>
    </row>
    <row r="59" spans="1:16" ht="12.75">
      <c r="A59" s="7">
        <v>65</v>
      </c>
      <c r="B59" s="17" t="s">
        <v>19</v>
      </c>
      <c r="C59" s="7">
        <f aca="true" t="shared" si="18" ref="C59:O59">+C36+C13</f>
        <v>28352</v>
      </c>
      <c r="D59" s="7">
        <f t="shared" si="18"/>
        <v>28066</v>
      </c>
      <c r="E59" s="7">
        <f t="shared" si="18"/>
        <v>28018</v>
      </c>
      <c r="F59" s="7">
        <f t="shared" si="18"/>
        <v>28023</v>
      </c>
      <c r="G59" s="7">
        <f t="shared" si="18"/>
        <v>27957</v>
      </c>
      <c r="H59" s="7">
        <f t="shared" si="18"/>
        <v>27980</v>
      </c>
      <c r="I59" s="7">
        <f t="shared" si="18"/>
        <v>27429</v>
      </c>
      <c r="J59" s="7">
        <f t="shared" si="18"/>
        <v>27388</v>
      </c>
      <c r="K59" s="7">
        <f t="shared" si="18"/>
        <v>27369</v>
      </c>
      <c r="L59" s="7">
        <f t="shared" si="18"/>
        <v>27158</v>
      </c>
      <c r="M59" s="7">
        <f t="shared" si="18"/>
        <v>27082</v>
      </c>
      <c r="N59" s="7">
        <f t="shared" si="18"/>
        <v>26633</v>
      </c>
      <c r="O59" s="7">
        <f t="shared" si="18"/>
        <v>26628</v>
      </c>
      <c r="P59" s="8">
        <f t="shared" si="10"/>
        <v>27477.583333333332</v>
      </c>
    </row>
    <row r="60" spans="1:16" ht="12.75">
      <c r="A60" s="7">
        <v>68</v>
      </c>
      <c r="B60" s="17" t="s">
        <v>20</v>
      </c>
      <c r="C60" s="7">
        <f aca="true" t="shared" si="19" ref="C60:O60">+C37+C14</f>
        <v>5423</v>
      </c>
      <c r="D60" s="7">
        <f t="shared" si="19"/>
        <v>5369</v>
      </c>
      <c r="E60" s="7">
        <f t="shared" si="19"/>
        <v>5359</v>
      </c>
      <c r="F60" s="7">
        <f t="shared" si="19"/>
        <v>5306</v>
      </c>
      <c r="G60" s="7">
        <f t="shared" si="19"/>
        <v>5312</v>
      </c>
      <c r="H60" s="7">
        <f t="shared" si="19"/>
        <v>5322</v>
      </c>
      <c r="I60" s="7">
        <f t="shared" si="19"/>
        <v>5338</v>
      </c>
      <c r="J60" s="7">
        <f t="shared" si="19"/>
        <v>5341</v>
      </c>
      <c r="K60" s="7">
        <f t="shared" si="19"/>
        <v>5324</v>
      </c>
      <c r="L60" s="7">
        <f t="shared" si="19"/>
        <v>5301</v>
      </c>
      <c r="M60" s="7">
        <f t="shared" si="19"/>
        <v>5290</v>
      </c>
      <c r="N60" s="7">
        <f t="shared" si="19"/>
        <v>5284</v>
      </c>
      <c r="O60" s="7">
        <f t="shared" si="19"/>
        <v>5284</v>
      </c>
      <c r="P60" s="8">
        <f t="shared" si="10"/>
        <v>5319.166666666667</v>
      </c>
    </row>
    <row r="61" spans="1:16" ht="12.75">
      <c r="A61" s="7">
        <v>76</v>
      </c>
      <c r="B61" s="17" t="s">
        <v>211</v>
      </c>
      <c r="C61" s="7">
        <f aca="true" t="shared" si="20" ref="C61:O61">+C38+C15</f>
        <v>27468</v>
      </c>
      <c r="D61" s="7">
        <f t="shared" si="20"/>
        <v>27462</v>
      </c>
      <c r="E61" s="7">
        <f t="shared" si="20"/>
        <v>27411</v>
      </c>
      <c r="F61" s="7">
        <f t="shared" si="20"/>
        <v>27422</v>
      </c>
      <c r="G61" s="7">
        <f t="shared" si="20"/>
        <v>27418</v>
      </c>
      <c r="H61" s="7">
        <f t="shared" si="20"/>
        <v>27443</v>
      </c>
      <c r="I61" s="7">
        <f t="shared" si="20"/>
        <v>27637</v>
      </c>
      <c r="J61" s="7">
        <f t="shared" si="20"/>
        <v>27603</v>
      </c>
      <c r="K61" s="7">
        <f t="shared" si="20"/>
        <v>27463</v>
      </c>
      <c r="L61" s="7">
        <f t="shared" si="20"/>
        <v>27522</v>
      </c>
      <c r="M61" s="7">
        <f t="shared" si="20"/>
        <v>27476</v>
      </c>
      <c r="N61" s="7">
        <f t="shared" si="20"/>
        <v>27456</v>
      </c>
      <c r="O61" s="7">
        <f t="shared" si="20"/>
        <v>27438</v>
      </c>
      <c r="P61" s="8">
        <f t="shared" si="10"/>
        <v>27479.25</v>
      </c>
    </row>
    <row r="62" spans="1:16" ht="12.75">
      <c r="A62" s="10">
        <v>94</v>
      </c>
      <c r="B62" s="18" t="s">
        <v>21</v>
      </c>
      <c r="C62" s="10">
        <f aca="true" t="shared" si="21" ref="C62:O62">+C39+C16</f>
        <v>1940</v>
      </c>
      <c r="D62" s="10">
        <f t="shared" si="21"/>
        <v>1936</v>
      </c>
      <c r="E62" s="10">
        <f t="shared" si="21"/>
        <v>1934</v>
      </c>
      <c r="F62" s="10">
        <f t="shared" si="21"/>
        <v>1944</v>
      </c>
      <c r="G62" s="10">
        <f t="shared" si="21"/>
        <v>1928</v>
      </c>
      <c r="H62" s="10">
        <f t="shared" si="21"/>
        <v>1942</v>
      </c>
      <c r="I62" s="10">
        <f t="shared" si="21"/>
        <v>1933</v>
      </c>
      <c r="J62" s="10">
        <f t="shared" si="21"/>
        <v>1934</v>
      </c>
      <c r="K62" s="10">
        <f t="shared" si="21"/>
        <v>1927</v>
      </c>
      <c r="L62" s="10">
        <f t="shared" si="21"/>
        <v>1934</v>
      </c>
      <c r="M62" s="10">
        <f t="shared" si="21"/>
        <v>1956</v>
      </c>
      <c r="N62" s="10">
        <f t="shared" si="21"/>
        <v>1921</v>
      </c>
      <c r="O62" s="10">
        <f t="shared" si="21"/>
        <v>1924</v>
      </c>
      <c r="P62" s="11">
        <f t="shared" si="10"/>
        <v>1934.4166666666667</v>
      </c>
    </row>
    <row r="63" spans="1:16" ht="12.75">
      <c r="A63" s="142" t="s">
        <v>22</v>
      </c>
      <c r="B63" s="143"/>
      <c r="C63" s="21">
        <f aca="true" t="shared" si="22" ref="C63:O63">SUM(C57:C62)</f>
        <v>88990</v>
      </c>
      <c r="D63" s="21">
        <f t="shared" si="22"/>
        <v>88435</v>
      </c>
      <c r="E63" s="21">
        <f t="shared" si="22"/>
        <v>88328</v>
      </c>
      <c r="F63" s="21">
        <f t="shared" si="22"/>
        <v>88141</v>
      </c>
      <c r="G63" s="21">
        <f t="shared" si="22"/>
        <v>88071</v>
      </c>
      <c r="H63" s="21">
        <f t="shared" si="22"/>
        <v>87673</v>
      </c>
      <c r="I63" s="21">
        <f t="shared" si="22"/>
        <v>87307</v>
      </c>
      <c r="J63" s="21">
        <f t="shared" si="22"/>
        <v>87215</v>
      </c>
      <c r="K63" s="21">
        <f t="shared" si="22"/>
        <v>87025</v>
      </c>
      <c r="L63" s="21">
        <f t="shared" si="22"/>
        <v>86703</v>
      </c>
      <c r="M63" s="21">
        <f t="shared" si="22"/>
        <v>86449</v>
      </c>
      <c r="N63" s="21">
        <f t="shared" si="22"/>
        <v>85689</v>
      </c>
      <c r="O63" s="21">
        <f t="shared" si="22"/>
        <v>85614</v>
      </c>
      <c r="P63" s="22">
        <f t="shared" si="10"/>
        <v>87220.83333333333</v>
      </c>
    </row>
    <row r="64" spans="1:16" ht="12.75">
      <c r="A64" s="147" t="s">
        <v>23</v>
      </c>
      <c r="B64" s="148"/>
      <c r="C64" s="56">
        <f aca="true" t="shared" si="23" ref="C64:O64">+C63+C56</f>
        <v>3404896</v>
      </c>
      <c r="D64" s="56">
        <f t="shared" si="23"/>
        <v>3410405</v>
      </c>
      <c r="E64" s="56">
        <f t="shared" si="23"/>
        <v>3411286</v>
      </c>
      <c r="F64" s="56">
        <f t="shared" si="23"/>
        <v>3415808</v>
      </c>
      <c r="G64" s="56">
        <f t="shared" si="23"/>
        <v>3416536</v>
      </c>
      <c r="H64" s="56">
        <f t="shared" si="23"/>
        <v>3422007</v>
      </c>
      <c r="I64" s="56">
        <f t="shared" si="23"/>
        <v>3424144</v>
      </c>
      <c r="J64" s="56">
        <f t="shared" si="23"/>
        <v>3425958</v>
      </c>
      <c r="K64" s="56">
        <f t="shared" si="23"/>
        <v>3431253</v>
      </c>
      <c r="L64" s="56">
        <f t="shared" si="23"/>
        <v>3436206</v>
      </c>
      <c r="M64" s="56">
        <f t="shared" si="23"/>
        <v>3440065</v>
      </c>
      <c r="N64" s="56">
        <f t="shared" si="23"/>
        <v>3438941</v>
      </c>
      <c r="O64" s="56">
        <f t="shared" si="23"/>
        <v>3431126</v>
      </c>
      <c r="P64" s="60">
        <f t="shared" si="10"/>
        <v>3425311.25</v>
      </c>
    </row>
    <row r="65" spans="1:16" ht="12.75">
      <c r="A65" s="149" t="s">
        <v>207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1"/>
    </row>
    <row r="66" spans="1:16" ht="12.75">
      <c r="A66" s="144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6"/>
    </row>
    <row r="67" spans="1:16" ht="12.75">
      <c r="A67" s="152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4"/>
    </row>
    <row r="70" ht="12.75">
      <c r="B70" s="70" t="s">
        <v>161</v>
      </c>
    </row>
  </sheetData>
  <sheetProtection/>
  <mergeCells count="24">
    <mergeCell ref="A64:B64"/>
    <mergeCell ref="A65:P65"/>
    <mergeCell ref="A67:P67"/>
    <mergeCell ref="A41:B41"/>
    <mergeCell ref="A42:P42"/>
    <mergeCell ref="A44:P44"/>
    <mergeCell ref="A47:P47"/>
    <mergeCell ref="A48:P48"/>
    <mergeCell ref="A24:P24"/>
    <mergeCell ref="A21:P21"/>
    <mergeCell ref="A25:P25"/>
    <mergeCell ref="A33:B33"/>
    <mergeCell ref="A56:B56"/>
    <mergeCell ref="A63:B63"/>
    <mergeCell ref="A1:P1"/>
    <mergeCell ref="A2:P2"/>
    <mergeCell ref="A10:B10"/>
    <mergeCell ref="A17:B17"/>
    <mergeCell ref="A66:P66"/>
    <mergeCell ref="A43:P43"/>
    <mergeCell ref="A20:P20"/>
    <mergeCell ref="A40:B40"/>
    <mergeCell ref="A18:B18"/>
    <mergeCell ref="A19:P19"/>
  </mergeCells>
  <hyperlinks>
    <hyperlink ref="R1" location="Indice!A2" display="Volver"/>
    <hyperlink ref="B70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PageLayoutView="0" workbookViewId="0" topLeftCell="A1">
      <selection activeCell="A1" sqref="A1:J1"/>
    </sheetView>
  </sheetViews>
  <sheetFormatPr defaultColWidth="11.421875" defaultRowHeight="12.75"/>
  <cols>
    <col min="1" max="1" width="5.8515625" style="3" customWidth="1"/>
    <col min="2" max="2" width="35.57421875" style="3" bestFit="1" customWidth="1"/>
    <col min="3" max="10" width="14.28125" style="3" customWidth="1"/>
    <col min="11" max="16384" width="11.421875" style="3" customWidth="1"/>
  </cols>
  <sheetData>
    <row r="1" spans="1:12" ht="12.75">
      <c r="A1" s="130" t="s">
        <v>133</v>
      </c>
      <c r="B1" s="131"/>
      <c r="C1" s="131"/>
      <c r="D1" s="131"/>
      <c r="E1" s="131"/>
      <c r="F1" s="131"/>
      <c r="G1" s="131"/>
      <c r="H1" s="131"/>
      <c r="I1" s="131"/>
      <c r="J1" s="132"/>
      <c r="L1" s="70" t="s">
        <v>161</v>
      </c>
    </row>
    <row r="2" spans="1:10" ht="12.75">
      <c r="A2" s="170" t="s">
        <v>35</v>
      </c>
      <c r="B2" s="171"/>
      <c r="C2" s="171"/>
      <c r="D2" s="171"/>
      <c r="E2" s="171"/>
      <c r="F2" s="171"/>
      <c r="G2" s="171"/>
      <c r="H2" s="171"/>
      <c r="I2" s="171"/>
      <c r="J2" s="172"/>
    </row>
    <row r="3" spans="1:10" ht="13.5" customHeight="1">
      <c r="A3" s="155" t="s">
        <v>223</v>
      </c>
      <c r="B3" s="156"/>
      <c r="C3" s="156"/>
      <c r="D3" s="156"/>
      <c r="E3" s="156"/>
      <c r="F3" s="156"/>
      <c r="G3" s="156"/>
      <c r="H3" s="156"/>
      <c r="I3" s="156"/>
      <c r="J3" s="157"/>
    </row>
    <row r="4" spans="1:10" ht="13.5" customHeight="1">
      <c r="A4" s="160" t="s">
        <v>0</v>
      </c>
      <c r="B4" s="163" t="s">
        <v>1</v>
      </c>
      <c r="C4" s="166" t="s">
        <v>27</v>
      </c>
      <c r="D4" s="167"/>
      <c r="E4" s="167"/>
      <c r="F4" s="168"/>
      <c r="G4" s="166" t="s">
        <v>28</v>
      </c>
      <c r="H4" s="167"/>
      <c r="I4" s="167"/>
      <c r="J4" s="169"/>
    </row>
    <row r="5" spans="1:10" ht="13.5" customHeight="1">
      <c r="A5" s="161"/>
      <c r="B5" s="164"/>
      <c r="C5" s="77" t="s">
        <v>13</v>
      </c>
      <c r="D5" s="77" t="s">
        <v>13</v>
      </c>
      <c r="E5" s="166" t="s">
        <v>29</v>
      </c>
      <c r="F5" s="168"/>
      <c r="G5" s="77" t="s">
        <v>13</v>
      </c>
      <c r="H5" s="77" t="s">
        <v>13</v>
      </c>
      <c r="I5" s="166" t="s">
        <v>29</v>
      </c>
      <c r="J5" s="169"/>
    </row>
    <row r="6" spans="1:10" ht="12.75">
      <c r="A6" s="162"/>
      <c r="B6" s="165"/>
      <c r="C6" s="80">
        <v>2018</v>
      </c>
      <c r="D6" s="73">
        <v>2019</v>
      </c>
      <c r="E6" s="72" t="s">
        <v>212</v>
      </c>
      <c r="F6" s="72" t="s">
        <v>213</v>
      </c>
      <c r="G6" s="80">
        <f>+C6</f>
        <v>2018</v>
      </c>
      <c r="H6" s="73">
        <f>+D6</f>
        <v>2019</v>
      </c>
      <c r="I6" s="72" t="s">
        <v>212</v>
      </c>
      <c r="J6" s="76" t="s">
        <v>213</v>
      </c>
    </row>
    <row r="7" spans="1:10" ht="12.75">
      <c r="A7" s="15">
        <v>67</v>
      </c>
      <c r="B7" s="16" t="s">
        <v>15</v>
      </c>
      <c r="C7" s="15">
        <f>+Cartera_vigente_mensual!C4</f>
        <v>394507</v>
      </c>
      <c r="D7" s="15">
        <f>+Cartera_vigente_mensual!O4</f>
        <v>408279</v>
      </c>
      <c r="E7" s="15">
        <f>+D7-C7</f>
        <v>13772</v>
      </c>
      <c r="F7" s="6">
        <f>(+D7/C7)-1</f>
        <v>0.03490939324270537</v>
      </c>
      <c r="G7" s="15">
        <f>+Cartera_vigente_mensual!C50</f>
        <v>642530</v>
      </c>
      <c r="H7" s="15">
        <f>+Cartera_vigente_mensual!O50</f>
        <v>654984</v>
      </c>
      <c r="I7" s="15">
        <f>+H7-G7</f>
        <v>12454</v>
      </c>
      <c r="J7" s="6">
        <f>(+H7/G7)-1</f>
        <v>0.019382752556300842</v>
      </c>
    </row>
    <row r="8" spans="1:10" ht="12.75">
      <c r="A8" s="7">
        <v>78</v>
      </c>
      <c r="B8" s="17" t="s">
        <v>162</v>
      </c>
      <c r="C8" s="7">
        <f>+Cartera_vigente_mensual!C5</f>
        <v>424120</v>
      </c>
      <c r="D8" s="7">
        <f>+Cartera_vigente_mensual!O5</f>
        <v>434084</v>
      </c>
      <c r="E8" s="7">
        <f aca="true" t="shared" si="0" ref="E8:E21">+D8-C8</f>
        <v>9964</v>
      </c>
      <c r="F8" s="9">
        <f aca="true" t="shared" si="1" ref="F8:F21">(+D8/C8)-1</f>
        <v>0.02349335093841365</v>
      </c>
      <c r="G8" s="7">
        <f>+Cartera_vigente_mensual!C51</f>
        <v>723459</v>
      </c>
      <c r="H8" s="7">
        <f>+Cartera_vigente_mensual!O51</f>
        <v>727118</v>
      </c>
      <c r="I8" s="7">
        <f aca="true" t="shared" si="2" ref="I8:I21">+H8-G8</f>
        <v>3659</v>
      </c>
      <c r="J8" s="9">
        <f aca="true" t="shared" si="3" ref="J8:J21">(+H8/G8)-1</f>
        <v>0.0050576466669154385</v>
      </c>
    </row>
    <row r="9" spans="1:10" ht="12.75">
      <c r="A9" s="7">
        <v>80</v>
      </c>
      <c r="B9" s="17" t="s">
        <v>16</v>
      </c>
      <c r="C9" s="7">
        <f>+Cartera_vigente_mensual!C6</f>
        <v>78404</v>
      </c>
      <c r="D9" s="7">
        <f>+Cartera_vigente_mensual!O6</f>
        <v>80607</v>
      </c>
      <c r="E9" s="7">
        <f t="shared" si="0"/>
        <v>2203</v>
      </c>
      <c r="F9" s="9">
        <f t="shared" si="1"/>
        <v>0.028098056221621315</v>
      </c>
      <c r="G9" s="7">
        <f>+Cartera_vigente_mensual!C52</f>
        <v>149330</v>
      </c>
      <c r="H9" s="7">
        <f>+Cartera_vigente_mensual!O52</f>
        <v>153085</v>
      </c>
      <c r="I9" s="7">
        <f t="shared" si="2"/>
        <v>3755</v>
      </c>
      <c r="J9" s="9">
        <f t="shared" si="3"/>
        <v>0.025145650572557354</v>
      </c>
    </row>
    <row r="10" spans="1:10" ht="12.75">
      <c r="A10" s="7">
        <v>81</v>
      </c>
      <c r="B10" s="17" t="s">
        <v>225</v>
      </c>
      <c r="C10" s="7">
        <f>+Cartera_vigente_mensual!C7</f>
        <v>237490</v>
      </c>
      <c r="D10" s="7">
        <f>+Cartera_vigente_mensual!O7</f>
        <v>232644</v>
      </c>
      <c r="E10" s="7">
        <f t="shared" si="0"/>
        <v>-4846</v>
      </c>
      <c r="F10" s="9">
        <f t="shared" si="1"/>
        <v>-0.020405069687144728</v>
      </c>
      <c r="G10" s="7">
        <f>+Cartera_vigente_mensual!C53</f>
        <v>401808</v>
      </c>
      <c r="H10" s="7">
        <f>+Cartera_vigente_mensual!O53</f>
        <v>379821</v>
      </c>
      <c r="I10" s="7">
        <f t="shared" si="2"/>
        <v>-21987</v>
      </c>
      <c r="J10" s="9">
        <f t="shared" si="3"/>
        <v>-0.05472016485485609</v>
      </c>
    </row>
    <row r="11" spans="1:10" ht="12.75">
      <c r="A11" s="7">
        <v>99</v>
      </c>
      <c r="B11" s="17" t="s">
        <v>208</v>
      </c>
      <c r="C11" s="7">
        <f>+Cartera_vigente_mensual!C8</f>
        <v>376223</v>
      </c>
      <c r="D11" s="7">
        <f>+Cartera_vigente_mensual!O8</f>
        <v>388616</v>
      </c>
      <c r="E11" s="7">
        <f t="shared" si="0"/>
        <v>12393</v>
      </c>
      <c r="F11" s="9">
        <f t="shared" si="1"/>
        <v>0.03294056982162186</v>
      </c>
      <c r="G11" s="7">
        <f>+Cartera_vigente_mensual!C54</f>
        <v>691569</v>
      </c>
      <c r="H11" s="7">
        <f>+Cartera_vigente_mensual!O54</f>
        <v>709659</v>
      </c>
      <c r="I11" s="7">
        <f t="shared" si="2"/>
        <v>18090</v>
      </c>
      <c r="J11" s="9">
        <f t="shared" si="3"/>
        <v>0.02615791049049343</v>
      </c>
    </row>
    <row r="12" spans="1:10" ht="12.75">
      <c r="A12" s="10">
        <v>107</v>
      </c>
      <c r="B12" s="18" t="s">
        <v>209</v>
      </c>
      <c r="C12" s="10">
        <f>+Cartera_vigente_mensual!C9</f>
        <v>418307</v>
      </c>
      <c r="D12" s="10">
        <f>+Cartera_vigente_mensual!O9</f>
        <v>435052</v>
      </c>
      <c r="E12" s="10">
        <f t="shared" si="0"/>
        <v>16745</v>
      </c>
      <c r="F12" s="12">
        <f t="shared" si="1"/>
        <v>0.040030408288649344</v>
      </c>
      <c r="G12" s="10">
        <f>+Cartera_vigente_mensual!C55</f>
        <v>707210</v>
      </c>
      <c r="H12" s="10">
        <f>+Cartera_vigente_mensual!O55</f>
        <v>720845</v>
      </c>
      <c r="I12" s="10">
        <f t="shared" si="2"/>
        <v>13635</v>
      </c>
      <c r="J12" s="12">
        <f t="shared" si="3"/>
        <v>0.0192799875567371</v>
      </c>
    </row>
    <row r="13" spans="1:10" ht="12.75" customHeight="1">
      <c r="A13" s="158" t="s">
        <v>17</v>
      </c>
      <c r="B13" s="159"/>
      <c r="C13" s="19">
        <f>SUM(C7:C12)</f>
        <v>1929051</v>
      </c>
      <c r="D13" s="19">
        <f>SUM(D7:D12)</f>
        <v>1979282</v>
      </c>
      <c r="E13" s="19">
        <f t="shared" si="0"/>
        <v>50231</v>
      </c>
      <c r="F13" s="52">
        <f t="shared" si="1"/>
        <v>0.026039228615521326</v>
      </c>
      <c r="G13" s="19">
        <f>SUM(G7:G12)</f>
        <v>3315906</v>
      </c>
      <c r="H13" s="19">
        <f>SUM(H7:H12)</f>
        <v>3345512</v>
      </c>
      <c r="I13" s="19">
        <f t="shared" si="2"/>
        <v>29606</v>
      </c>
      <c r="J13" s="53">
        <f t="shared" si="3"/>
        <v>0.008928479878500761</v>
      </c>
    </row>
    <row r="14" spans="1:10" ht="12.75">
      <c r="A14" s="15">
        <v>62</v>
      </c>
      <c r="B14" s="16" t="s">
        <v>18</v>
      </c>
      <c r="C14" s="15">
        <f>+Cartera_vigente_mensual!C11</f>
        <v>843</v>
      </c>
      <c r="D14" s="15">
        <f>+Cartera_vigente_mensual!O11</f>
        <v>596</v>
      </c>
      <c r="E14" s="15">
        <f t="shared" si="0"/>
        <v>-247</v>
      </c>
      <c r="F14" s="6">
        <f t="shared" si="1"/>
        <v>-0.29300118623962035</v>
      </c>
      <c r="G14" s="15">
        <f>+Cartera_vigente_mensual!C57</f>
        <v>2104</v>
      </c>
      <c r="H14" s="15">
        <f>+Cartera_vigente_mensual!O57</f>
        <v>1494</v>
      </c>
      <c r="I14" s="15">
        <f t="shared" si="2"/>
        <v>-610</v>
      </c>
      <c r="J14" s="6">
        <f t="shared" si="3"/>
        <v>-0.2899239543726235</v>
      </c>
    </row>
    <row r="15" spans="1:10" ht="12.75">
      <c r="A15" s="7">
        <v>63</v>
      </c>
      <c r="B15" s="17" t="s">
        <v>210</v>
      </c>
      <c r="C15" s="7">
        <f>+Cartera_vigente_mensual!C12</f>
        <v>11330</v>
      </c>
      <c r="D15" s="7">
        <f>+Cartera_vigente_mensual!O12</f>
        <v>11097</v>
      </c>
      <c r="E15" s="7">
        <f t="shared" si="0"/>
        <v>-233</v>
      </c>
      <c r="F15" s="9">
        <f t="shared" si="1"/>
        <v>-0.020564872021182734</v>
      </c>
      <c r="G15" s="7">
        <f>+Cartera_vigente_mensual!C58</f>
        <v>23703</v>
      </c>
      <c r="H15" s="7">
        <f>+Cartera_vigente_mensual!O58</f>
        <v>22846</v>
      </c>
      <c r="I15" s="7">
        <f t="shared" si="2"/>
        <v>-857</v>
      </c>
      <c r="J15" s="9">
        <f t="shared" si="3"/>
        <v>-0.036155760874150955</v>
      </c>
    </row>
    <row r="16" spans="1:10" ht="12.75">
      <c r="A16" s="7">
        <v>65</v>
      </c>
      <c r="B16" s="17" t="s">
        <v>19</v>
      </c>
      <c r="C16" s="7">
        <f>+Cartera_vigente_mensual!C13</f>
        <v>11450</v>
      </c>
      <c r="D16" s="7">
        <f>+Cartera_vigente_mensual!O13</f>
        <v>10967</v>
      </c>
      <c r="E16" s="7">
        <f t="shared" si="0"/>
        <v>-483</v>
      </c>
      <c r="F16" s="9">
        <f t="shared" si="1"/>
        <v>-0.0421834061135371</v>
      </c>
      <c r="G16" s="7">
        <f>+Cartera_vigente_mensual!C59</f>
        <v>28352</v>
      </c>
      <c r="H16" s="7">
        <f>+Cartera_vigente_mensual!O59</f>
        <v>26628</v>
      </c>
      <c r="I16" s="7">
        <f t="shared" si="2"/>
        <v>-1724</v>
      </c>
      <c r="J16" s="9">
        <f t="shared" si="3"/>
        <v>-0.06080699774266363</v>
      </c>
    </row>
    <row r="17" spans="1:10" ht="12.75">
      <c r="A17" s="7">
        <v>68</v>
      </c>
      <c r="B17" s="17" t="s">
        <v>20</v>
      </c>
      <c r="C17" s="7">
        <f>+Cartera_vigente_mensual!C14</f>
        <v>1908</v>
      </c>
      <c r="D17" s="7">
        <f>+Cartera_vigente_mensual!O14</f>
        <v>1874</v>
      </c>
      <c r="E17" s="7">
        <f t="shared" si="0"/>
        <v>-34</v>
      </c>
      <c r="F17" s="9">
        <f t="shared" si="1"/>
        <v>-0.017819706498951815</v>
      </c>
      <c r="G17" s="7">
        <f>+Cartera_vigente_mensual!C60</f>
        <v>5423</v>
      </c>
      <c r="H17" s="7">
        <f>+Cartera_vigente_mensual!O60</f>
        <v>5284</v>
      </c>
      <c r="I17" s="7">
        <f t="shared" si="2"/>
        <v>-139</v>
      </c>
      <c r="J17" s="9">
        <f t="shared" si="3"/>
        <v>-0.02563156924211696</v>
      </c>
    </row>
    <row r="18" spans="1:10" ht="12.75">
      <c r="A18" s="7">
        <v>76</v>
      </c>
      <c r="B18" s="17" t="s">
        <v>211</v>
      </c>
      <c r="C18" s="7">
        <f>+Cartera_vigente_mensual!C15</f>
        <v>15750</v>
      </c>
      <c r="D18" s="7">
        <f>+Cartera_vigente_mensual!O15</f>
        <v>15751</v>
      </c>
      <c r="E18" s="7">
        <f t="shared" si="0"/>
        <v>1</v>
      </c>
      <c r="F18" s="9">
        <f t="shared" si="1"/>
        <v>6.34920634920988E-05</v>
      </c>
      <c r="G18" s="7">
        <f>+Cartera_vigente_mensual!C61</f>
        <v>27468</v>
      </c>
      <c r="H18" s="7">
        <f>+Cartera_vigente_mensual!O61</f>
        <v>27438</v>
      </c>
      <c r="I18" s="7">
        <f t="shared" si="2"/>
        <v>-30</v>
      </c>
      <c r="J18" s="9">
        <f t="shared" si="3"/>
        <v>-0.001092179991262543</v>
      </c>
    </row>
    <row r="19" spans="1:10" ht="12.75">
      <c r="A19" s="10">
        <v>94</v>
      </c>
      <c r="B19" s="18" t="s">
        <v>21</v>
      </c>
      <c r="C19" s="10">
        <f>+Cartera_vigente_mensual!C16</f>
        <v>767</v>
      </c>
      <c r="D19" s="10">
        <f>+Cartera_vigente_mensual!O16</f>
        <v>777</v>
      </c>
      <c r="E19" s="10">
        <f t="shared" si="0"/>
        <v>10</v>
      </c>
      <c r="F19" s="12">
        <f t="shared" si="1"/>
        <v>0.01303780964797907</v>
      </c>
      <c r="G19" s="10">
        <f>+Cartera_vigente_mensual!C62</f>
        <v>1940</v>
      </c>
      <c r="H19" s="10">
        <f>+Cartera_vigente_mensual!O62</f>
        <v>1924</v>
      </c>
      <c r="I19" s="10">
        <f t="shared" si="2"/>
        <v>-16</v>
      </c>
      <c r="J19" s="12">
        <f t="shared" si="3"/>
        <v>-0.008247422680412342</v>
      </c>
    </row>
    <row r="20" spans="1:10" ht="12.75" customHeight="1">
      <c r="A20" s="173" t="s">
        <v>22</v>
      </c>
      <c r="B20" s="174"/>
      <c r="C20" s="21">
        <f>SUM(C14:C19)</f>
        <v>42048</v>
      </c>
      <c r="D20" s="21">
        <f>SUM(D14:D19)</f>
        <v>41062</v>
      </c>
      <c r="E20" s="21">
        <f t="shared" si="0"/>
        <v>-986</v>
      </c>
      <c r="F20" s="54">
        <f t="shared" si="1"/>
        <v>-0.02344939117199396</v>
      </c>
      <c r="G20" s="21">
        <f>SUM(G14:G19)</f>
        <v>88990</v>
      </c>
      <c r="H20" s="21">
        <f>SUM(H14:H19)</f>
        <v>85614</v>
      </c>
      <c r="I20" s="21">
        <f t="shared" si="2"/>
        <v>-3376</v>
      </c>
      <c r="J20" s="55">
        <f t="shared" si="3"/>
        <v>-0.03793684683672327</v>
      </c>
    </row>
    <row r="21" spans="1:10" ht="12.75" customHeight="1">
      <c r="A21" s="175" t="s">
        <v>23</v>
      </c>
      <c r="B21" s="176"/>
      <c r="C21" s="102">
        <f>+C20+C13</f>
        <v>1971099</v>
      </c>
      <c r="D21" s="102">
        <f>+D20+D13</f>
        <v>2020344</v>
      </c>
      <c r="E21" s="102">
        <f t="shared" si="0"/>
        <v>49245</v>
      </c>
      <c r="F21" s="103">
        <f t="shared" si="1"/>
        <v>0.024983524419625702</v>
      </c>
      <c r="G21" s="102">
        <f>+G20+G13</f>
        <v>3404896</v>
      </c>
      <c r="H21" s="102">
        <f>+H20+H13</f>
        <v>3431126</v>
      </c>
      <c r="I21" s="102">
        <f t="shared" si="2"/>
        <v>26230</v>
      </c>
      <c r="J21" s="104">
        <f t="shared" si="3"/>
        <v>0.007703612680093563</v>
      </c>
    </row>
    <row r="22" spans="1:10" ht="12.75">
      <c r="A22" s="149" t="s">
        <v>207</v>
      </c>
      <c r="B22" s="150"/>
      <c r="C22" s="150"/>
      <c r="D22" s="150"/>
      <c r="E22" s="150"/>
      <c r="F22" s="150"/>
      <c r="G22" s="150"/>
      <c r="H22" s="150"/>
      <c r="I22" s="150"/>
      <c r="J22" s="151"/>
    </row>
    <row r="23" spans="1:10" ht="12.75">
      <c r="A23" s="144"/>
      <c r="B23" s="145"/>
      <c r="C23" s="145"/>
      <c r="D23" s="145"/>
      <c r="E23" s="145"/>
      <c r="F23" s="145"/>
      <c r="G23" s="145"/>
      <c r="H23" s="145"/>
      <c r="I23" s="145"/>
      <c r="J23" s="146"/>
    </row>
    <row r="24" spans="1:10" ht="12.75">
      <c r="A24" s="105"/>
      <c r="B24" s="106"/>
      <c r="C24" s="106"/>
      <c r="D24" s="106"/>
      <c r="E24" s="106"/>
      <c r="F24" s="106"/>
      <c r="G24" s="106"/>
      <c r="H24" s="106"/>
      <c r="I24" s="106"/>
      <c r="J24" s="107"/>
    </row>
    <row r="26" ht="12.75">
      <c r="B26" s="70" t="s">
        <v>161</v>
      </c>
    </row>
  </sheetData>
  <sheetProtection/>
  <mergeCells count="14">
    <mergeCell ref="A20:B20"/>
    <mergeCell ref="A21:B21"/>
    <mergeCell ref="A22:J22"/>
    <mergeCell ref="A23:J23"/>
    <mergeCell ref="A1:J1"/>
    <mergeCell ref="A3:J3"/>
    <mergeCell ref="A13:B13"/>
    <mergeCell ref="A4:A6"/>
    <mergeCell ref="B4:B6"/>
    <mergeCell ref="C4:F4"/>
    <mergeCell ref="E5:F5"/>
    <mergeCell ref="G4:J4"/>
    <mergeCell ref="I5:J5"/>
    <mergeCell ref="A2:J2"/>
  </mergeCells>
  <hyperlinks>
    <hyperlink ref="B26" location="Indice!A2" display="Volver"/>
    <hyperlink ref="L1" location="Indice!A2" display="Volver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5.8515625" style="3" customWidth="1"/>
    <col min="2" max="2" width="35.57421875" style="3" bestFit="1" customWidth="1"/>
    <col min="3" max="7" width="17.7109375" style="3" customWidth="1"/>
    <col min="8" max="8" width="5.140625" style="3" customWidth="1"/>
    <col min="9" max="16384" width="11.421875" style="3" customWidth="1"/>
  </cols>
  <sheetData>
    <row r="1" spans="1:9" ht="12.75">
      <c r="A1" s="130" t="s">
        <v>173</v>
      </c>
      <c r="B1" s="131"/>
      <c r="C1" s="131"/>
      <c r="D1" s="131"/>
      <c r="E1" s="131"/>
      <c r="F1" s="131"/>
      <c r="G1" s="132"/>
      <c r="I1" s="70" t="s">
        <v>161</v>
      </c>
    </row>
    <row r="2" spans="1:7" ht="13.5" customHeight="1">
      <c r="A2" s="135" t="s">
        <v>241</v>
      </c>
      <c r="B2" s="136"/>
      <c r="C2" s="136"/>
      <c r="D2" s="136"/>
      <c r="E2" s="136"/>
      <c r="F2" s="136"/>
      <c r="G2" s="137"/>
    </row>
    <row r="3" spans="1:7" ht="13.5" customHeight="1">
      <c r="A3" s="160" t="s">
        <v>0</v>
      </c>
      <c r="B3" s="163" t="s">
        <v>1</v>
      </c>
      <c r="C3" s="163" t="s">
        <v>203</v>
      </c>
      <c r="D3" s="163" t="s">
        <v>204</v>
      </c>
      <c r="E3" s="163" t="s">
        <v>32</v>
      </c>
      <c r="F3" s="163" t="s">
        <v>202</v>
      </c>
      <c r="G3" s="178" t="s">
        <v>33</v>
      </c>
    </row>
    <row r="4" spans="1:7" ht="35.25" customHeight="1">
      <c r="A4" s="162"/>
      <c r="B4" s="165"/>
      <c r="C4" s="165"/>
      <c r="D4" s="165"/>
      <c r="E4" s="165"/>
      <c r="F4" s="165" t="s">
        <v>13</v>
      </c>
      <c r="G4" s="179" t="s">
        <v>14</v>
      </c>
    </row>
    <row r="5" spans="1:7" ht="12.75">
      <c r="A5" s="15">
        <v>67</v>
      </c>
      <c r="B5" s="16" t="s">
        <v>15</v>
      </c>
      <c r="C5" s="15">
        <v>339781</v>
      </c>
      <c r="D5" s="15">
        <v>8784</v>
      </c>
      <c r="E5" s="15">
        <v>35261</v>
      </c>
      <c r="F5" s="15">
        <v>24453</v>
      </c>
      <c r="G5" s="15">
        <f>SUM(C5:F5)</f>
        <v>408279</v>
      </c>
    </row>
    <row r="6" spans="1:7" ht="12.75">
      <c r="A6" s="7">
        <v>78</v>
      </c>
      <c r="B6" s="17" t="s">
        <v>162</v>
      </c>
      <c r="C6" s="7">
        <v>360589</v>
      </c>
      <c r="D6" s="7">
        <v>7077</v>
      </c>
      <c r="E6" s="7">
        <v>42554</v>
      </c>
      <c r="F6" s="7">
        <v>23864</v>
      </c>
      <c r="G6" s="7">
        <f aca="true" t="shared" si="0" ref="G6:G19">SUM(C6:F6)</f>
        <v>434084</v>
      </c>
    </row>
    <row r="7" spans="1:7" ht="12.75">
      <c r="A7" s="7">
        <v>80</v>
      </c>
      <c r="B7" s="17" t="s">
        <v>16</v>
      </c>
      <c r="C7" s="7">
        <v>58946</v>
      </c>
      <c r="D7" s="7">
        <v>11037</v>
      </c>
      <c r="E7" s="7">
        <v>3301</v>
      </c>
      <c r="F7" s="7">
        <v>7323</v>
      </c>
      <c r="G7" s="7">
        <f t="shared" si="0"/>
        <v>80607</v>
      </c>
    </row>
    <row r="8" spans="1:7" ht="12.75">
      <c r="A8" s="7">
        <v>81</v>
      </c>
      <c r="B8" s="17" t="s">
        <v>225</v>
      </c>
      <c r="C8" s="7">
        <v>197315</v>
      </c>
      <c r="D8" s="7">
        <v>4540</v>
      </c>
      <c r="E8" s="7">
        <v>22389</v>
      </c>
      <c r="F8" s="7">
        <v>8400</v>
      </c>
      <c r="G8" s="7">
        <f t="shared" si="0"/>
        <v>232644</v>
      </c>
    </row>
    <row r="9" spans="1:7" ht="12.75">
      <c r="A9" s="7">
        <v>99</v>
      </c>
      <c r="B9" s="17" t="s">
        <v>168</v>
      </c>
      <c r="C9" s="7">
        <v>319937</v>
      </c>
      <c r="D9" s="7">
        <v>30946</v>
      </c>
      <c r="E9" s="7">
        <v>13863</v>
      </c>
      <c r="F9" s="7">
        <v>23870</v>
      </c>
      <c r="G9" s="7">
        <f t="shared" si="0"/>
        <v>388616</v>
      </c>
    </row>
    <row r="10" spans="1:7" ht="12.75">
      <c r="A10" s="10">
        <v>107</v>
      </c>
      <c r="B10" s="18" t="s">
        <v>167</v>
      </c>
      <c r="C10" s="10">
        <v>370592</v>
      </c>
      <c r="D10" s="10">
        <v>7051</v>
      </c>
      <c r="E10" s="10">
        <v>30828</v>
      </c>
      <c r="F10" s="10">
        <v>26581</v>
      </c>
      <c r="G10" s="10">
        <f t="shared" si="0"/>
        <v>435052</v>
      </c>
    </row>
    <row r="11" spans="1:7" ht="12.75" customHeight="1">
      <c r="A11" s="140" t="s">
        <v>17</v>
      </c>
      <c r="B11" s="177"/>
      <c r="C11" s="84">
        <f>SUM(C5:C10)</f>
        <v>1647160</v>
      </c>
      <c r="D11" s="84">
        <f>SUM(D5:D10)</f>
        <v>69435</v>
      </c>
      <c r="E11" s="84">
        <f>SUM(E5:E10)</f>
        <v>148196</v>
      </c>
      <c r="F11" s="84">
        <f>SUM(F5:F10)</f>
        <v>114491</v>
      </c>
      <c r="G11" s="84">
        <f t="shared" si="0"/>
        <v>1979282</v>
      </c>
    </row>
    <row r="12" spans="1:7" ht="12.75">
      <c r="A12" s="15">
        <v>62</v>
      </c>
      <c r="B12" s="16" t="s">
        <v>18</v>
      </c>
      <c r="C12" s="15">
        <v>423</v>
      </c>
      <c r="D12" s="15"/>
      <c r="E12" s="15">
        <v>5</v>
      </c>
      <c r="F12" s="15">
        <v>168</v>
      </c>
      <c r="G12" s="15">
        <f t="shared" si="0"/>
        <v>596</v>
      </c>
    </row>
    <row r="13" spans="1:7" ht="12.75">
      <c r="A13" s="7">
        <v>63</v>
      </c>
      <c r="B13" s="17" t="s">
        <v>169</v>
      </c>
      <c r="C13" s="7">
        <v>4340</v>
      </c>
      <c r="D13" s="7">
        <v>43</v>
      </c>
      <c r="E13" s="7">
        <v>272</v>
      </c>
      <c r="F13" s="7">
        <v>6442</v>
      </c>
      <c r="G13" s="7">
        <f t="shared" si="0"/>
        <v>11097</v>
      </c>
    </row>
    <row r="14" spans="1:7" ht="12.75">
      <c r="A14" s="7">
        <v>65</v>
      </c>
      <c r="B14" s="17" t="s">
        <v>19</v>
      </c>
      <c r="C14" s="7">
        <v>6458</v>
      </c>
      <c r="D14" s="7">
        <v>24</v>
      </c>
      <c r="E14" s="7">
        <v>838</v>
      </c>
      <c r="F14" s="7">
        <v>3647</v>
      </c>
      <c r="G14" s="7">
        <f t="shared" si="0"/>
        <v>10967</v>
      </c>
    </row>
    <row r="15" spans="1:7" ht="12.75">
      <c r="A15" s="7">
        <v>68</v>
      </c>
      <c r="B15" s="17" t="s">
        <v>20</v>
      </c>
      <c r="C15" s="7">
        <v>1431</v>
      </c>
      <c r="D15" s="7">
        <v>9</v>
      </c>
      <c r="E15" s="7">
        <v>38</v>
      </c>
      <c r="F15" s="7">
        <v>396</v>
      </c>
      <c r="G15" s="7">
        <f t="shared" si="0"/>
        <v>1874</v>
      </c>
    </row>
    <row r="16" spans="1:7" ht="12.75">
      <c r="A16" s="7">
        <v>76</v>
      </c>
      <c r="B16" s="17" t="s">
        <v>170</v>
      </c>
      <c r="C16" s="7">
        <v>9072</v>
      </c>
      <c r="D16" s="7">
        <v>92</v>
      </c>
      <c r="E16" s="7">
        <v>605</v>
      </c>
      <c r="F16" s="7">
        <v>5982</v>
      </c>
      <c r="G16" s="7">
        <f t="shared" si="0"/>
        <v>15751</v>
      </c>
    </row>
    <row r="17" spans="1:7" ht="12.75">
      <c r="A17" s="10">
        <v>94</v>
      </c>
      <c r="B17" s="18" t="s">
        <v>21</v>
      </c>
      <c r="C17" s="7">
        <v>744</v>
      </c>
      <c r="D17" s="7"/>
      <c r="E17" s="7"/>
      <c r="F17" s="7">
        <v>33</v>
      </c>
      <c r="G17" s="7">
        <f t="shared" si="0"/>
        <v>777</v>
      </c>
    </row>
    <row r="18" spans="1:7" ht="12.75" customHeight="1">
      <c r="A18" s="142" t="s">
        <v>22</v>
      </c>
      <c r="B18" s="143"/>
      <c r="C18" s="110">
        <f>SUM(C12:C17)</f>
        <v>22468</v>
      </c>
      <c r="D18" s="110">
        <f>SUM(D12:D17)</f>
        <v>168</v>
      </c>
      <c r="E18" s="110">
        <f>SUM(E12:E17)</f>
        <v>1758</v>
      </c>
      <c r="F18" s="110">
        <f>SUM(F12:F17)</f>
        <v>16668</v>
      </c>
      <c r="G18" s="111">
        <f t="shared" si="0"/>
        <v>41062</v>
      </c>
    </row>
    <row r="19" spans="1:7" ht="12.75" customHeight="1">
      <c r="A19" s="180" t="s">
        <v>23</v>
      </c>
      <c r="B19" s="168"/>
      <c r="C19" s="110">
        <f>+C18+C11</f>
        <v>1669628</v>
      </c>
      <c r="D19" s="110">
        <f>+D18+D11</f>
        <v>69603</v>
      </c>
      <c r="E19" s="110">
        <f>+E18+E11</f>
        <v>149954</v>
      </c>
      <c r="F19" s="110">
        <f>+F18+F11</f>
        <v>131159</v>
      </c>
      <c r="G19" s="111">
        <f t="shared" si="0"/>
        <v>2020344</v>
      </c>
    </row>
    <row r="20" spans="1:7" ht="12.75" customHeight="1">
      <c r="A20" s="147" t="s">
        <v>34</v>
      </c>
      <c r="B20" s="148"/>
      <c r="C20" s="112">
        <f>+C19/$G$19</f>
        <v>0.8264077800612173</v>
      </c>
      <c r="D20" s="112">
        <f>+D19/$G$19</f>
        <v>0.034451063779237595</v>
      </c>
      <c r="E20" s="112">
        <f>+E19/$G$19</f>
        <v>0.07422201367687879</v>
      </c>
      <c r="F20" s="112">
        <f>+F19/$G$19</f>
        <v>0.06491914248266632</v>
      </c>
      <c r="G20" s="113">
        <f>+G19/$G$19</f>
        <v>1</v>
      </c>
    </row>
    <row r="21" spans="1:7" ht="12.75">
      <c r="A21" s="149" t="s">
        <v>201</v>
      </c>
      <c r="B21" s="150"/>
      <c r="C21" s="150"/>
      <c r="D21" s="150"/>
      <c r="E21" s="150"/>
      <c r="F21" s="150"/>
      <c r="G21" s="151"/>
    </row>
    <row r="22" spans="1:7" ht="12.75">
      <c r="A22" s="121"/>
      <c r="B22" s="122"/>
      <c r="C22" s="122"/>
      <c r="D22" s="122"/>
      <c r="E22" s="122"/>
      <c r="F22" s="122"/>
      <c r="G22" s="123"/>
    </row>
    <row r="25" ht="12.75">
      <c r="B25" s="70" t="s">
        <v>161</v>
      </c>
    </row>
  </sheetData>
  <sheetProtection/>
  <mergeCells count="15">
    <mergeCell ref="A18:B18"/>
    <mergeCell ref="A19:B19"/>
    <mergeCell ref="A22:G22"/>
    <mergeCell ref="A20:B20"/>
    <mergeCell ref="A21:G21"/>
    <mergeCell ref="A1:G1"/>
    <mergeCell ref="A2:G2"/>
    <mergeCell ref="A11:B11"/>
    <mergeCell ref="A3:A4"/>
    <mergeCell ref="B3:B4"/>
    <mergeCell ref="C3:C4"/>
    <mergeCell ref="D3:D4"/>
    <mergeCell ref="E3:E4"/>
    <mergeCell ref="F3:F4"/>
    <mergeCell ref="G3:G4"/>
  </mergeCells>
  <hyperlinks>
    <hyperlink ref="I1" location="Indice!A8" display="Volver"/>
    <hyperlink ref="B25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8"/>
  <sheetViews>
    <sheetView showGridLines="0" zoomScalePageLayoutView="0" workbookViewId="0" topLeftCell="A1">
      <selection activeCell="A1" sqref="A1:AD1"/>
    </sheetView>
  </sheetViews>
  <sheetFormatPr defaultColWidth="11.421875" defaultRowHeight="12.75"/>
  <cols>
    <col min="1" max="1" width="6.00390625" style="3" bestFit="1" customWidth="1"/>
    <col min="2" max="2" width="38.57421875" style="3" bestFit="1" customWidth="1"/>
    <col min="3" max="30" width="15.28125" style="3" customWidth="1"/>
    <col min="31" max="16384" width="11.421875" style="3" customWidth="1"/>
  </cols>
  <sheetData>
    <row r="1" spans="1:30" ht="20.25" customHeight="1">
      <c r="A1" s="130" t="s">
        <v>174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2"/>
    </row>
    <row r="2" spans="1:30" ht="12.75">
      <c r="A2" s="155" t="s">
        <v>242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7"/>
    </row>
    <row r="3" spans="1:30" ht="12.75" customHeight="1">
      <c r="A3" s="160" t="s">
        <v>0</v>
      </c>
      <c r="B3" s="163" t="s">
        <v>1</v>
      </c>
      <c r="C3" s="166" t="s">
        <v>200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8"/>
      <c r="AD3" s="178" t="s">
        <v>214</v>
      </c>
    </row>
    <row r="4" spans="1:30" ht="69" customHeight="1">
      <c r="A4" s="162"/>
      <c r="B4" s="165"/>
      <c r="C4" s="81" t="s">
        <v>180</v>
      </c>
      <c r="D4" s="81" t="s">
        <v>181</v>
      </c>
      <c r="E4" s="81" t="s">
        <v>182</v>
      </c>
      <c r="F4" s="81" t="s">
        <v>183</v>
      </c>
      <c r="G4" s="81" t="s">
        <v>184</v>
      </c>
      <c r="H4" s="81" t="s">
        <v>185</v>
      </c>
      <c r="I4" s="81" t="s">
        <v>186</v>
      </c>
      <c r="J4" s="81" t="s">
        <v>187</v>
      </c>
      <c r="K4" s="81" t="s">
        <v>188</v>
      </c>
      <c r="L4" s="81" t="s">
        <v>189</v>
      </c>
      <c r="M4" s="81" t="s">
        <v>190</v>
      </c>
      <c r="N4" s="81" t="s">
        <v>234</v>
      </c>
      <c r="O4" s="81" t="s">
        <v>191</v>
      </c>
      <c r="P4" s="81" t="s">
        <v>192</v>
      </c>
      <c r="Q4" s="81" t="s">
        <v>193</v>
      </c>
      <c r="R4" s="79" t="s">
        <v>194</v>
      </c>
      <c r="S4" s="79" t="s">
        <v>195</v>
      </c>
      <c r="T4" s="79" t="s">
        <v>196</v>
      </c>
      <c r="U4" s="79" t="s">
        <v>197</v>
      </c>
      <c r="V4" s="79" t="s">
        <v>198</v>
      </c>
      <c r="W4" s="79" t="s">
        <v>199</v>
      </c>
      <c r="X4" s="79" t="s">
        <v>227</v>
      </c>
      <c r="Y4" s="79" t="s">
        <v>228</v>
      </c>
      <c r="Z4" s="79" t="s">
        <v>229</v>
      </c>
      <c r="AA4" s="79" t="s">
        <v>260</v>
      </c>
      <c r="AB4" s="79" t="s">
        <v>261</v>
      </c>
      <c r="AC4" s="79" t="s">
        <v>235</v>
      </c>
      <c r="AD4" s="179"/>
    </row>
    <row r="5" spans="1:30" ht="12.75">
      <c r="A5" s="15">
        <v>67</v>
      </c>
      <c r="B5" s="16" t="s">
        <v>15</v>
      </c>
      <c r="C5" s="15">
        <v>644</v>
      </c>
      <c r="D5" s="15">
        <v>503</v>
      </c>
      <c r="E5" s="15">
        <v>572</v>
      </c>
      <c r="F5" s="15">
        <v>725</v>
      </c>
      <c r="G5" s="15">
        <v>989</v>
      </c>
      <c r="H5" s="15">
        <v>2059</v>
      </c>
      <c r="I5" s="15">
        <v>3108</v>
      </c>
      <c r="J5" s="15">
        <v>6645</v>
      </c>
      <c r="K5" s="15">
        <v>8671</v>
      </c>
      <c r="L5" s="15">
        <v>11840</v>
      </c>
      <c r="M5" s="15">
        <v>14137</v>
      </c>
      <c r="N5" s="15">
        <v>15332</v>
      </c>
      <c r="O5" s="15">
        <v>17175</v>
      </c>
      <c r="P5" s="15">
        <v>16241</v>
      </c>
      <c r="Q5" s="15">
        <v>15897</v>
      </c>
      <c r="R5" s="15">
        <v>15554</v>
      </c>
      <c r="S5" s="15">
        <v>13900</v>
      </c>
      <c r="T5" s="15">
        <v>12713</v>
      </c>
      <c r="U5" s="15">
        <v>12284</v>
      </c>
      <c r="V5" s="15">
        <v>11920</v>
      </c>
      <c r="W5" s="15">
        <v>10138</v>
      </c>
      <c r="X5" s="15">
        <v>10105</v>
      </c>
      <c r="Y5" s="15">
        <v>10087</v>
      </c>
      <c r="Z5" s="15">
        <v>8579</v>
      </c>
      <c r="AA5" s="15">
        <v>14261</v>
      </c>
      <c r="AB5" s="15">
        <v>97989</v>
      </c>
      <c r="AC5" s="15">
        <v>7713</v>
      </c>
      <c r="AD5" s="15">
        <f aca="true" t="shared" si="0" ref="AD5:AD17">SUM(C5:AC5)</f>
        <v>339781</v>
      </c>
    </row>
    <row r="6" spans="1:30" ht="12.75">
      <c r="A6" s="7">
        <v>78</v>
      </c>
      <c r="B6" s="17" t="s">
        <v>162</v>
      </c>
      <c r="C6" s="7">
        <v>2277</v>
      </c>
      <c r="D6" s="7">
        <v>737</v>
      </c>
      <c r="E6" s="7">
        <v>759</v>
      </c>
      <c r="F6" s="7">
        <v>784</v>
      </c>
      <c r="G6" s="7">
        <v>928</v>
      </c>
      <c r="H6" s="7">
        <v>2307</v>
      </c>
      <c r="I6" s="7">
        <v>4129</v>
      </c>
      <c r="J6" s="7">
        <v>9110</v>
      </c>
      <c r="K6" s="7">
        <v>11553</v>
      </c>
      <c r="L6" s="7">
        <v>15077</v>
      </c>
      <c r="M6" s="7">
        <v>16571</v>
      </c>
      <c r="N6" s="7">
        <v>17540</v>
      </c>
      <c r="O6" s="7">
        <v>18877</v>
      </c>
      <c r="P6" s="7">
        <v>17747</v>
      </c>
      <c r="Q6" s="7">
        <v>17101</v>
      </c>
      <c r="R6" s="7">
        <v>15981</v>
      </c>
      <c r="S6" s="7">
        <v>14393</v>
      </c>
      <c r="T6" s="7">
        <v>12985</v>
      </c>
      <c r="U6" s="7">
        <v>12220</v>
      </c>
      <c r="V6" s="7">
        <v>11852</v>
      </c>
      <c r="W6" s="7">
        <v>10237</v>
      </c>
      <c r="X6" s="7">
        <v>9777</v>
      </c>
      <c r="Y6" s="7">
        <v>9684</v>
      </c>
      <c r="Z6" s="7">
        <v>8316</v>
      </c>
      <c r="AA6" s="7">
        <v>13286</v>
      </c>
      <c r="AB6" s="7">
        <v>81500</v>
      </c>
      <c r="AC6" s="7">
        <v>24861</v>
      </c>
      <c r="AD6" s="7">
        <f t="shared" si="0"/>
        <v>360589</v>
      </c>
    </row>
    <row r="7" spans="1:30" ht="12.75">
      <c r="A7" s="7">
        <v>80</v>
      </c>
      <c r="B7" s="17" t="s">
        <v>16</v>
      </c>
      <c r="C7" s="7">
        <v>357</v>
      </c>
      <c r="D7" s="7">
        <v>196</v>
      </c>
      <c r="E7" s="7">
        <v>158</v>
      </c>
      <c r="F7" s="7">
        <v>154</v>
      </c>
      <c r="G7" s="7">
        <v>170</v>
      </c>
      <c r="H7" s="7">
        <v>413</v>
      </c>
      <c r="I7" s="7">
        <v>516</v>
      </c>
      <c r="J7" s="7">
        <v>832</v>
      </c>
      <c r="K7" s="7">
        <v>849</v>
      </c>
      <c r="L7" s="7">
        <v>1146</v>
      </c>
      <c r="M7" s="7">
        <v>1222</v>
      </c>
      <c r="N7" s="7">
        <v>1321</v>
      </c>
      <c r="O7" s="7">
        <v>1513</v>
      </c>
      <c r="P7" s="7">
        <v>1374</v>
      </c>
      <c r="Q7" s="7">
        <v>1473</v>
      </c>
      <c r="R7" s="7">
        <v>1593</v>
      </c>
      <c r="S7" s="7">
        <v>1424</v>
      </c>
      <c r="T7" s="7">
        <v>1530</v>
      </c>
      <c r="U7" s="7">
        <v>1382</v>
      </c>
      <c r="V7" s="7">
        <v>1658</v>
      </c>
      <c r="W7" s="7">
        <v>1417</v>
      </c>
      <c r="X7" s="7">
        <v>1431</v>
      </c>
      <c r="Y7" s="7">
        <v>1555</v>
      </c>
      <c r="Z7" s="7">
        <v>1368</v>
      </c>
      <c r="AA7" s="7">
        <v>2948</v>
      </c>
      <c r="AB7" s="7">
        <v>26909</v>
      </c>
      <c r="AC7" s="7">
        <v>4037</v>
      </c>
      <c r="AD7" s="7">
        <f t="shared" si="0"/>
        <v>58946</v>
      </c>
    </row>
    <row r="8" spans="1:30" ht="12.75">
      <c r="A8" s="7">
        <v>81</v>
      </c>
      <c r="B8" s="17" t="s">
        <v>225</v>
      </c>
      <c r="C8" s="7">
        <v>782</v>
      </c>
      <c r="D8" s="7">
        <v>506</v>
      </c>
      <c r="E8" s="7">
        <v>662</v>
      </c>
      <c r="F8" s="7">
        <v>615</v>
      </c>
      <c r="G8" s="7">
        <v>753</v>
      </c>
      <c r="H8" s="7">
        <v>1657</v>
      </c>
      <c r="I8" s="7">
        <v>3202</v>
      </c>
      <c r="J8" s="7">
        <v>5959</v>
      </c>
      <c r="K8" s="7">
        <v>6499</v>
      </c>
      <c r="L8" s="7">
        <v>7609</v>
      </c>
      <c r="M8" s="7">
        <v>7955</v>
      </c>
      <c r="N8" s="7">
        <v>8004</v>
      </c>
      <c r="O8" s="7">
        <v>8642</v>
      </c>
      <c r="P8" s="7">
        <v>8003</v>
      </c>
      <c r="Q8" s="7">
        <v>7591</v>
      </c>
      <c r="R8" s="7">
        <v>7116</v>
      </c>
      <c r="S8" s="7">
        <v>6707</v>
      </c>
      <c r="T8" s="7">
        <v>6198</v>
      </c>
      <c r="U8" s="7">
        <v>5844</v>
      </c>
      <c r="V8" s="7">
        <v>5888</v>
      </c>
      <c r="W8" s="7">
        <v>4875</v>
      </c>
      <c r="X8" s="7">
        <v>4743</v>
      </c>
      <c r="Y8" s="7">
        <v>4836</v>
      </c>
      <c r="Z8" s="7">
        <v>4045</v>
      </c>
      <c r="AA8" s="7">
        <v>6811</v>
      </c>
      <c r="AB8" s="7">
        <v>44003</v>
      </c>
      <c r="AC8" s="7">
        <v>27810</v>
      </c>
      <c r="AD8" s="7">
        <f t="shared" si="0"/>
        <v>197315</v>
      </c>
    </row>
    <row r="9" spans="1:30" ht="12.75">
      <c r="A9" s="7">
        <v>99</v>
      </c>
      <c r="B9" s="17" t="s">
        <v>168</v>
      </c>
      <c r="C9" s="7">
        <v>1753</v>
      </c>
      <c r="D9" s="7">
        <v>887</v>
      </c>
      <c r="E9" s="7">
        <v>1018</v>
      </c>
      <c r="F9" s="7">
        <v>891</v>
      </c>
      <c r="G9" s="7">
        <v>1039</v>
      </c>
      <c r="H9" s="7">
        <v>2403</v>
      </c>
      <c r="I9" s="7">
        <v>3788</v>
      </c>
      <c r="J9" s="7">
        <v>7182</v>
      </c>
      <c r="K9" s="7">
        <v>8436</v>
      </c>
      <c r="L9" s="7">
        <v>11377</v>
      </c>
      <c r="M9" s="7">
        <v>12955</v>
      </c>
      <c r="N9" s="7">
        <v>13529</v>
      </c>
      <c r="O9" s="7">
        <v>14952</v>
      </c>
      <c r="P9" s="7">
        <v>14117</v>
      </c>
      <c r="Q9" s="7">
        <v>13711</v>
      </c>
      <c r="R9" s="7">
        <v>13134</v>
      </c>
      <c r="S9" s="7">
        <v>11863</v>
      </c>
      <c r="T9" s="7">
        <v>11038</v>
      </c>
      <c r="U9" s="7">
        <v>10535</v>
      </c>
      <c r="V9" s="7">
        <v>10532</v>
      </c>
      <c r="W9" s="7">
        <v>9140</v>
      </c>
      <c r="X9" s="7">
        <v>8693</v>
      </c>
      <c r="Y9" s="7">
        <v>8969</v>
      </c>
      <c r="Z9" s="7">
        <v>7716</v>
      </c>
      <c r="AA9" s="7">
        <v>12403</v>
      </c>
      <c r="AB9" s="7">
        <v>85984</v>
      </c>
      <c r="AC9" s="7">
        <v>21892</v>
      </c>
      <c r="AD9" s="7">
        <f t="shared" si="0"/>
        <v>319937</v>
      </c>
    </row>
    <row r="10" spans="1:30" ht="12.75">
      <c r="A10" s="10">
        <v>107</v>
      </c>
      <c r="B10" s="18" t="s">
        <v>167</v>
      </c>
      <c r="C10" s="10">
        <v>1110</v>
      </c>
      <c r="D10" s="10">
        <v>813</v>
      </c>
      <c r="E10" s="10">
        <v>904</v>
      </c>
      <c r="F10" s="10">
        <v>1037</v>
      </c>
      <c r="G10" s="10">
        <v>1265</v>
      </c>
      <c r="H10" s="10">
        <v>3000</v>
      </c>
      <c r="I10" s="10">
        <v>6247</v>
      </c>
      <c r="J10" s="10">
        <v>13113</v>
      </c>
      <c r="K10" s="10">
        <v>16695</v>
      </c>
      <c r="L10" s="10">
        <v>20692</v>
      </c>
      <c r="M10" s="10">
        <v>22489</v>
      </c>
      <c r="N10" s="10">
        <v>22607</v>
      </c>
      <c r="O10" s="10">
        <v>23209</v>
      </c>
      <c r="P10" s="10">
        <v>21009</v>
      </c>
      <c r="Q10" s="10">
        <v>19562</v>
      </c>
      <c r="R10" s="10">
        <v>17839</v>
      </c>
      <c r="S10" s="10">
        <v>15535</v>
      </c>
      <c r="T10" s="10">
        <v>13671</v>
      </c>
      <c r="U10" s="10">
        <v>12426</v>
      </c>
      <c r="V10" s="10">
        <v>11607</v>
      </c>
      <c r="W10" s="10">
        <v>9812</v>
      </c>
      <c r="X10" s="10">
        <v>9092</v>
      </c>
      <c r="Y10" s="10">
        <v>8347</v>
      </c>
      <c r="Z10" s="10">
        <v>7074</v>
      </c>
      <c r="AA10" s="10">
        <v>10257</v>
      </c>
      <c r="AB10" s="10">
        <v>55946</v>
      </c>
      <c r="AC10" s="10">
        <v>25234</v>
      </c>
      <c r="AD10" s="10">
        <f t="shared" si="0"/>
        <v>370592</v>
      </c>
    </row>
    <row r="11" spans="1:30" ht="12.75">
      <c r="A11" s="140" t="s">
        <v>17</v>
      </c>
      <c r="B11" s="141"/>
      <c r="C11" s="19">
        <f>SUM(C5:C10)</f>
        <v>6923</v>
      </c>
      <c r="D11" s="19">
        <f aca="true" t="shared" si="1" ref="D11:AD11">SUM(D5:D10)</f>
        <v>3642</v>
      </c>
      <c r="E11" s="19">
        <f t="shared" si="1"/>
        <v>4073</v>
      </c>
      <c r="F11" s="19">
        <f t="shared" si="1"/>
        <v>4206</v>
      </c>
      <c r="G11" s="19">
        <f t="shared" si="1"/>
        <v>5144</v>
      </c>
      <c r="H11" s="19">
        <f t="shared" si="1"/>
        <v>11839</v>
      </c>
      <c r="I11" s="19">
        <f t="shared" si="1"/>
        <v>20990</v>
      </c>
      <c r="J11" s="19">
        <f t="shared" si="1"/>
        <v>42841</v>
      </c>
      <c r="K11" s="19">
        <f t="shared" si="1"/>
        <v>52703</v>
      </c>
      <c r="L11" s="19">
        <f t="shared" si="1"/>
        <v>67741</v>
      </c>
      <c r="M11" s="19">
        <f t="shared" si="1"/>
        <v>75329</v>
      </c>
      <c r="N11" s="19">
        <f t="shared" si="1"/>
        <v>78333</v>
      </c>
      <c r="O11" s="19">
        <f t="shared" si="1"/>
        <v>84368</v>
      </c>
      <c r="P11" s="19">
        <f t="shared" si="1"/>
        <v>78491</v>
      </c>
      <c r="Q11" s="19">
        <f t="shared" si="1"/>
        <v>75335</v>
      </c>
      <c r="R11" s="19">
        <f t="shared" si="1"/>
        <v>71217</v>
      </c>
      <c r="S11" s="19">
        <f t="shared" si="1"/>
        <v>63822</v>
      </c>
      <c r="T11" s="19">
        <f t="shared" si="1"/>
        <v>58135</v>
      </c>
      <c r="U11" s="19">
        <f t="shared" si="1"/>
        <v>54691</v>
      </c>
      <c r="V11" s="19">
        <f t="shared" si="1"/>
        <v>53457</v>
      </c>
      <c r="W11" s="19">
        <f t="shared" si="1"/>
        <v>45619</v>
      </c>
      <c r="X11" s="19">
        <f t="shared" si="1"/>
        <v>43841</v>
      </c>
      <c r="Y11" s="19">
        <f t="shared" si="1"/>
        <v>43478</v>
      </c>
      <c r="Z11" s="19">
        <f t="shared" si="1"/>
        <v>37098</v>
      </c>
      <c r="AA11" s="19">
        <f t="shared" si="1"/>
        <v>59966</v>
      </c>
      <c r="AB11" s="19">
        <f t="shared" si="1"/>
        <v>392331</v>
      </c>
      <c r="AC11" s="19">
        <f t="shared" si="1"/>
        <v>111547</v>
      </c>
      <c r="AD11" s="20">
        <f t="shared" si="1"/>
        <v>1647160</v>
      </c>
    </row>
    <row r="12" spans="1:30" ht="12.75">
      <c r="A12" s="15">
        <v>62</v>
      </c>
      <c r="B12" s="16" t="s">
        <v>18</v>
      </c>
      <c r="C12" s="15">
        <v>1</v>
      </c>
      <c r="D12" s="15"/>
      <c r="E12" s="15">
        <v>1</v>
      </c>
      <c r="F12" s="15"/>
      <c r="G12" s="15"/>
      <c r="H12" s="15"/>
      <c r="I12" s="15"/>
      <c r="J12" s="15">
        <v>2</v>
      </c>
      <c r="K12" s="15">
        <v>2</v>
      </c>
      <c r="L12" s="15">
        <v>1</v>
      </c>
      <c r="M12" s="15">
        <v>2</v>
      </c>
      <c r="N12" s="15">
        <v>2</v>
      </c>
      <c r="O12" s="15">
        <v>8</v>
      </c>
      <c r="P12" s="15">
        <v>10</v>
      </c>
      <c r="Q12" s="15">
        <v>22</v>
      </c>
      <c r="R12" s="15">
        <v>21</v>
      </c>
      <c r="S12" s="15">
        <v>34</v>
      </c>
      <c r="T12" s="15">
        <v>42</v>
      </c>
      <c r="U12" s="15">
        <v>42</v>
      </c>
      <c r="V12" s="15">
        <v>44</v>
      </c>
      <c r="W12" s="15">
        <v>30</v>
      </c>
      <c r="X12" s="15">
        <v>36</v>
      </c>
      <c r="Y12" s="15">
        <v>19</v>
      </c>
      <c r="Z12" s="15">
        <v>12</v>
      </c>
      <c r="AA12" s="15">
        <v>16</v>
      </c>
      <c r="AB12" s="15">
        <v>75</v>
      </c>
      <c r="AC12" s="15">
        <v>1</v>
      </c>
      <c r="AD12" s="15">
        <f t="shared" si="0"/>
        <v>423</v>
      </c>
    </row>
    <row r="13" spans="1:30" ht="12.75">
      <c r="A13" s="7">
        <v>63</v>
      </c>
      <c r="B13" s="17" t="s">
        <v>169</v>
      </c>
      <c r="C13" s="7">
        <v>9</v>
      </c>
      <c r="D13" s="7">
        <v>2</v>
      </c>
      <c r="E13" s="7">
        <v>5</v>
      </c>
      <c r="F13" s="7">
        <v>4</v>
      </c>
      <c r="G13" s="7">
        <v>9</v>
      </c>
      <c r="H13" s="7">
        <v>35</v>
      </c>
      <c r="I13" s="7">
        <v>24</v>
      </c>
      <c r="J13" s="7">
        <v>67</v>
      </c>
      <c r="K13" s="7">
        <v>81</v>
      </c>
      <c r="L13" s="7">
        <v>59</v>
      </c>
      <c r="M13" s="7">
        <v>88</v>
      </c>
      <c r="N13" s="7">
        <v>72</v>
      </c>
      <c r="O13" s="7">
        <v>85</v>
      </c>
      <c r="P13" s="7">
        <v>74</v>
      </c>
      <c r="Q13" s="7">
        <v>57</v>
      </c>
      <c r="R13" s="7">
        <v>82</v>
      </c>
      <c r="S13" s="7">
        <v>84</v>
      </c>
      <c r="T13" s="7">
        <v>92</v>
      </c>
      <c r="U13" s="7">
        <v>129</v>
      </c>
      <c r="V13" s="7">
        <v>184</v>
      </c>
      <c r="W13" s="7">
        <v>204</v>
      </c>
      <c r="X13" s="7">
        <v>201</v>
      </c>
      <c r="Y13" s="7">
        <v>215</v>
      </c>
      <c r="Z13" s="7">
        <v>242</v>
      </c>
      <c r="AA13" s="7">
        <v>397</v>
      </c>
      <c r="AB13" s="7">
        <v>1744</v>
      </c>
      <c r="AC13" s="7">
        <v>95</v>
      </c>
      <c r="AD13" s="7">
        <f t="shared" si="0"/>
        <v>4340</v>
      </c>
    </row>
    <row r="14" spans="1:30" ht="12.75">
      <c r="A14" s="7">
        <v>65</v>
      </c>
      <c r="B14" s="17" t="s">
        <v>19</v>
      </c>
      <c r="C14" s="7">
        <v>4</v>
      </c>
      <c r="D14" s="7">
        <v>4</v>
      </c>
      <c r="E14" s="7">
        <v>3</v>
      </c>
      <c r="F14" s="7">
        <v>6</v>
      </c>
      <c r="G14" s="7">
        <v>4</v>
      </c>
      <c r="H14" s="7">
        <v>9</v>
      </c>
      <c r="I14" s="7">
        <v>8</v>
      </c>
      <c r="J14" s="7">
        <v>23</v>
      </c>
      <c r="K14" s="7">
        <v>29</v>
      </c>
      <c r="L14" s="7">
        <v>35</v>
      </c>
      <c r="M14" s="7">
        <v>32</v>
      </c>
      <c r="N14" s="7">
        <v>28</v>
      </c>
      <c r="O14" s="7">
        <v>33</v>
      </c>
      <c r="P14" s="7">
        <v>33</v>
      </c>
      <c r="Q14" s="7">
        <v>54</v>
      </c>
      <c r="R14" s="7">
        <v>71</v>
      </c>
      <c r="S14" s="7">
        <v>80</v>
      </c>
      <c r="T14" s="7">
        <v>77</v>
      </c>
      <c r="U14" s="7">
        <v>84</v>
      </c>
      <c r="V14" s="7">
        <v>114</v>
      </c>
      <c r="W14" s="7">
        <v>155</v>
      </c>
      <c r="X14" s="7">
        <v>167</v>
      </c>
      <c r="Y14" s="7">
        <v>177</v>
      </c>
      <c r="Z14" s="7">
        <v>207</v>
      </c>
      <c r="AA14" s="7">
        <v>401</v>
      </c>
      <c r="AB14" s="7">
        <v>4525</v>
      </c>
      <c r="AC14" s="7">
        <v>95</v>
      </c>
      <c r="AD14" s="7">
        <f t="shared" si="0"/>
        <v>6458</v>
      </c>
    </row>
    <row r="15" spans="1:30" ht="12.75">
      <c r="A15" s="7">
        <v>68</v>
      </c>
      <c r="B15" s="17" t="s">
        <v>20</v>
      </c>
      <c r="C15" s="7">
        <v>1</v>
      </c>
      <c r="D15" s="7">
        <v>1</v>
      </c>
      <c r="E15" s="7">
        <v>1</v>
      </c>
      <c r="F15" s="7">
        <v>1</v>
      </c>
      <c r="G15" s="7"/>
      <c r="H15" s="7">
        <v>2</v>
      </c>
      <c r="I15" s="7">
        <v>3</v>
      </c>
      <c r="J15" s="7">
        <v>4</v>
      </c>
      <c r="K15" s="7">
        <v>5</v>
      </c>
      <c r="L15" s="7">
        <v>3</v>
      </c>
      <c r="M15" s="7">
        <v>7</v>
      </c>
      <c r="N15" s="7">
        <v>8</v>
      </c>
      <c r="O15" s="7">
        <v>5</v>
      </c>
      <c r="P15" s="7">
        <v>7</v>
      </c>
      <c r="Q15" s="7">
        <v>16</v>
      </c>
      <c r="R15" s="7">
        <v>13</v>
      </c>
      <c r="S15" s="7">
        <v>17</v>
      </c>
      <c r="T15" s="7">
        <v>21</v>
      </c>
      <c r="U15" s="7">
        <v>28</v>
      </c>
      <c r="V15" s="7">
        <v>34</v>
      </c>
      <c r="W15" s="7">
        <v>29</v>
      </c>
      <c r="X15" s="7">
        <v>39</v>
      </c>
      <c r="Y15" s="7">
        <v>42</v>
      </c>
      <c r="Z15" s="7">
        <v>42</v>
      </c>
      <c r="AA15" s="7">
        <v>104</v>
      </c>
      <c r="AB15" s="7">
        <v>974</v>
      </c>
      <c r="AC15" s="7">
        <v>24</v>
      </c>
      <c r="AD15" s="7">
        <f t="shared" si="0"/>
        <v>1431</v>
      </c>
    </row>
    <row r="16" spans="1:30" ht="12.75">
      <c r="A16" s="7">
        <v>76</v>
      </c>
      <c r="B16" s="17" t="s">
        <v>170</v>
      </c>
      <c r="C16" s="7">
        <v>34</v>
      </c>
      <c r="D16" s="7">
        <v>9</v>
      </c>
      <c r="E16" s="7">
        <v>8</v>
      </c>
      <c r="F16" s="7">
        <v>16</v>
      </c>
      <c r="G16" s="7">
        <v>13</v>
      </c>
      <c r="H16" s="7">
        <v>19</v>
      </c>
      <c r="I16" s="7">
        <v>27</v>
      </c>
      <c r="J16" s="7">
        <v>81</v>
      </c>
      <c r="K16" s="7">
        <v>102</v>
      </c>
      <c r="L16" s="7">
        <v>136</v>
      </c>
      <c r="M16" s="7">
        <v>112</v>
      </c>
      <c r="N16" s="7">
        <v>115</v>
      </c>
      <c r="O16" s="7">
        <v>107</v>
      </c>
      <c r="P16" s="7">
        <v>112</v>
      </c>
      <c r="Q16" s="7">
        <v>106</v>
      </c>
      <c r="R16" s="7">
        <v>105</v>
      </c>
      <c r="S16" s="7">
        <v>92</v>
      </c>
      <c r="T16" s="7">
        <v>102</v>
      </c>
      <c r="U16" s="7">
        <v>57</v>
      </c>
      <c r="V16" s="7">
        <v>86</v>
      </c>
      <c r="W16" s="7">
        <v>78</v>
      </c>
      <c r="X16" s="7">
        <v>76</v>
      </c>
      <c r="Y16" s="7">
        <v>72</v>
      </c>
      <c r="Z16" s="7">
        <v>67</v>
      </c>
      <c r="AA16" s="7">
        <v>223</v>
      </c>
      <c r="AB16" s="7">
        <v>6997</v>
      </c>
      <c r="AC16" s="7">
        <v>120</v>
      </c>
      <c r="AD16" s="7">
        <f t="shared" si="0"/>
        <v>9072</v>
      </c>
    </row>
    <row r="17" spans="1:30" ht="12.75">
      <c r="A17" s="10">
        <v>94</v>
      </c>
      <c r="B17" s="18" t="s">
        <v>21</v>
      </c>
      <c r="C17" s="10"/>
      <c r="D17" s="10">
        <v>1</v>
      </c>
      <c r="E17" s="10">
        <v>3</v>
      </c>
      <c r="F17" s="10">
        <v>2</v>
      </c>
      <c r="G17" s="10">
        <v>2</v>
      </c>
      <c r="H17" s="10"/>
      <c r="I17" s="10">
        <v>1</v>
      </c>
      <c r="J17" s="10">
        <v>2</v>
      </c>
      <c r="K17" s="10">
        <v>3</v>
      </c>
      <c r="L17" s="10">
        <v>3</v>
      </c>
      <c r="M17" s="10">
        <v>1</v>
      </c>
      <c r="N17" s="10">
        <v>3</v>
      </c>
      <c r="O17" s="10">
        <v>2</v>
      </c>
      <c r="P17" s="10">
        <v>9</v>
      </c>
      <c r="Q17" s="10">
        <v>43</v>
      </c>
      <c r="R17" s="10">
        <v>77</v>
      </c>
      <c r="S17" s="10">
        <v>93</v>
      </c>
      <c r="T17" s="10">
        <v>87</v>
      </c>
      <c r="U17" s="10">
        <v>64</v>
      </c>
      <c r="V17" s="10">
        <v>61</v>
      </c>
      <c r="W17" s="10">
        <v>57</v>
      </c>
      <c r="X17" s="10">
        <v>50</v>
      </c>
      <c r="Y17" s="10">
        <v>36</v>
      </c>
      <c r="Z17" s="10">
        <v>25</v>
      </c>
      <c r="AA17" s="10">
        <v>33</v>
      </c>
      <c r="AB17" s="10">
        <v>83</v>
      </c>
      <c r="AC17" s="10">
        <v>3</v>
      </c>
      <c r="AD17" s="10">
        <f t="shared" si="0"/>
        <v>744</v>
      </c>
    </row>
    <row r="18" spans="1:30" ht="12.75">
      <c r="A18" s="142" t="s">
        <v>22</v>
      </c>
      <c r="B18" s="143"/>
      <c r="C18" s="21">
        <f>SUM(C12:C17)</f>
        <v>49</v>
      </c>
      <c r="D18" s="21">
        <f aca="true" t="shared" si="2" ref="D18:AD18">SUM(D12:D17)</f>
        <v>17</v>
      </c>
      <c r="E18" s="21">
        <f t="shared" si="2"/>
        <v>21</v>
      </c>
      <c r="F18" s="21">
        <f t="shared" si="2"/>
        <v>29</v>
      </c>
      <c r="G18" s="21">
        <f t="shared" si="2"/>
        <v>28</v>
      </c>
      <c r="H18" s="21">
        <f t="shared" si="2"/>
        <v>65</v>
      </c>
      <c r="I18" s="21">
        <f t="shared" si="2"/>
        <v>63</v>
      </c>
      <c r="J18" s="21">
        <f t="shared" si="2"/>
        <v>179</v>
      </c>
      <c r="K18" s="21">
        <f t="shared" si="2"/>
        <v>222</v>
      </c>
      <c r="L18" s="21">
        <f t="shared" si="2"/>
        <v>237</v>
      </c>
      <c r="M18" s="21">
        <f t="shared" si="2"/>
        <v>242</v>
      </c>
      <c r="N18" s="21">
        <f t="shared" si="2"/>
        <v>228</v>
      </c>
      <c r="O18" s="21">
        <f t="shared" si="2"/>
        <v>240</v>
      </c>
      <c r="P18" s="21">
        <f t="shared" si="2"/>
        <v>245</v>
      </c>
      <c r="Q18" s="21">
        <f t="shared" si="2"/>
        <v>298</v>
      </c>
      <c r="R18" s="21">
        <f t="shared" si="2"/>
        <v>369</v>
      </c>
      <c r="S18" s="21">
        <f t="shared" si="2"/>
        <v>400</v>
      </c>
      <c r="T18" s="21">
        <f t="shared" si="2"/>
        <v>421</v>
      </c>
      <c r="U18" s="21">
        <f t="shared" si="2"/>
        <v>404</v>
      </c>
      <c r="V18" s="21">
        <f t="shared" si="2"/>
        <v>523</v>
      </c>
      <c r="W18" s="21">
        <f t="shared" si="2"/>
        <v>553</v>
      </c>
      <c r="X18" s="21">
        <f t="shared" si="2"/>
        <v>569</v>
      </c>
      <c r="Y18" s="21">
        <f t="shared" si="2"/>
        <v>561</v>
      </c>
      <c r="Z18" s="21">
        <f t="shared" si="2"/>
        <v>595</v>
      </c>
      <c r="AA18" s="21">
        <f t="shared" si="2"/>
        <v>1174</v>
      </c>
      <c r="AB18" s="21">
        <f t="shared" si="2"/>
        <v>14398</v>
      </c>
      <c r="AC18" s="21">
        <f t="shared" si="2"/>
        <v>338</v>
      </c>
      <c r="AD18" s="22">
        <f t="shared" si="2"/>
        <v>22468</v>
      </c>
    </row>
    <row r="19" spans="1:30" ht="12.75">
      <c r="A19" s="180" t="s">
        <v>23</v>
      </c>
      <c r="B19" s="168"/>
      <c r="C19" s="23">
        <f>+C18+C11</f>
        <v>6972</v>
      </c>
      <c r="D19" s="23">
        <f aca="true" t="shared" si="3" ref="D19:AD19">+D18+D11</f>
        <v>3659</v>
      </c>
      <c r="E19" s="23">
        <f t="shared" si="3"/>
        <v>4094</v>
      </c>
      <c r="F19" s="23">
        <f t="shared" si="3"/>
        <v>4235</v>
      </c>
      <c r="G19" s="23">
        <f t="shared" si="3"/>
        <v>5172</v>
      </c>
      <c r="H19" s="23">
        <f t="shared" si="3"/>
        <v>11904</v>
      </c>
      <c r="I19" s="23">
        <f t="shared" si="3"/>
        <v>21053</v>
      </c>
      <c r="J19" s="23">
        <f t="shared" si="3"/>
        <v>43020</v>
      </c>
      <c r="K19" s="23">
        <f t="shared" si="3"/>
        <v>52925</v>
      </c>
      <c r="L19" s="23">
        <f t="shared" si="3"/>
        <v>67978</v>
      </c>
      <c r="M19" s="23">
        <f t="shared" si="3"/>
        <v>75571</v>
      </c>
      <c r="N19" s="23">
        <f t="shared" si="3"/>
        <v>78561</v>
      </c>
      <c r="O19" s="23">
        <f t="shared" si="3"/>
        <v>84608</v>
      </c>
      <c r="P19" s="23">
        <f t="shared" si="3"/>
        <v>78736</v>
      </c>
      <c r="Q19" s="23">
        <f t="shared" si="3"/>
        <v>75633</v>
      </c>
      <c r="R19" s="23">
        <f t="shared" si="3"/>
        <v>71586</v>
      </c>
      <c r="S19" s="23">
        <f t="shared" si="3"/>
        <v>64222</v>
      </c>
      <c r="T19" s="23">
        <f t="shared" si="3"/>
        <v>58556</v>
      </c>
      <c r="U19" s="23">
        <f t="shared" si="3"/>
        <v>55095</v>
      </c>
      <c r="V19" s="23">
        <f t="shared" si="3"/>
        <v>53980</v>
      </c>
      <c r="W19" s="23">
        <f t="shared" si="3"/>
        <v>46172</v>
      </c>
      <c r="X19" s="23">
        <f t="shared" si="3"/>
        <v>44410</v>
      </c>
      <c r="Y19" s="23">
        <f t="shared" si="3"/>
        <v>44039</v>
      </c>
      <c r="Z19" s="23">
        <f t="shared" si="3"/>
        <v>37693</v>
      </c>
      <c r="AA19" s="23">
        <f t="shared" si="3"/>
        <v>61140</v>
      </c>
      <c r="AB19" s="23">
        <f t="shared" si="3"/>
        <v>406729</v>
      </c>
      <c r="AC19" s="23">
        <f t="shared" si="3"/>
        <v>111885</v>
      </c>
      <c r="AD19" s="24">
        <f t="shared" si="3"/>
        <v>1669628</v>
      </c>
    </row>
    <row r="20" spans="1:30" ht="12.75">
      <c r="A20" s="147" t="s">
        <v>34</v>
      </c>
      <c r="B20" s="148"/>
      <c r="C20" s="25">
        <f>+C19/$AD$19</f>
        <v>0.0041757804732551205</v>
      </c>
      <c r="D20" s="25">
        <f aca="true" t="shared" si="4" ref="D20:AD20">+D19/$AD$19</f>
        <v>0.0021915061319048314</v>
      </c>
      <c r="E20" s="25">
        <f t="shared" si="4"/>
        <v>0.002452043209625138</v>
      </c>
      <c r="F20" s="25">
        <f t="shared" si="4"/>
        <v>0.0025364931589551684</v>
      </c>
      <c r="G20" s="25">
        <f t="shared" si="4"/>
        <v>0.003097696013722817</v>
      </c>
      <c r="H20" s="25">
        <f t="shared" si="4"/>
        <v>0.00712973189237363</v>
      </c>
      <c r="I20" s="25">
        <f t="shared" si="4"/>
        <v>0.012609395625851985</v>
      </c>
      <c r="J20" s="25">
        <f t="shared" si="4"/>
        <v>0.02576621858282204</v>
      </c>
      <c r="K20" s="25">
        <f t="shared" si="4"/>
        <v>0.031698677789303964</v>
      </c>
      <c r="L20" s="25">
        <f t="shared" si="4"/>
        <v>0.04071445855004827</v>
      </c>
      <c r="M20" s="25">
        <f t="shared" si="4"/>
        <v>0.04526217816184204</v>
      </c>
      <c r="N20" s="25">
        <f t="shared" si="4"/>
        <v>0.047052996236287364</v>
      </c>
      <c r="O20" s="25">
        <f t="shared" si="4"/>
        <v>0.050674761084505054</v>
      </c>
      <c r="P20" s="25">
        <f t="shared" si="4"/>
        <v>0.04715781000318634</v>
      </c>
      <c r="Q20" s="25">
        <f t="shared" si="4"/>
        <v>0.04529931218211482</v>
      </c>
      <c r="R20" s="25">
        <f t="shared" si="4"/>
        <v>0.04287541895559969</v>
      </c>
      <c r="S20" s="25">
        <f t="shared" si="4"/>
        <v>0.03846485564449087</v>
      </c>
      <c r="T20" s="25">
        <f t="shared" si="4"/>
        <v>0.03507128534020752</v>
      </c>
      <c r="U20" s="25">
        <f t="shared" si="4"/>
        <v>0.03299836849885124</v>
      </c>
      <c r="V20" s="25">
        <f t="shared" si="4"/>
        <v>0.03233055506975206</v>
      </c>
      <c r="W20" s="25">
        <f t="shared" si="4"/>
        <v>0.027654064258625273</v>
      </c>
      <c r="X20" s="25">
        <f t="shared" si="4"/>
        <v>0.02659873935990532</v>
      </c>
      <c r="Y20" s="25">
        <f t="shared" si="4"/>
        <v>0.026376534174079494</v>
      </c>
      <c r="Z20" s="25">
        <f t="shared" si="4"/>
        <v>0.022575687518417275</v>
      </c>
      <c r="AA20" s="25">
        <f t="shared" si="4"/>
        <v>0.03661893547544723</v>
      </c>
      <c r="AB20" s="25">
        <f t="shared" si="4"/>
        <v>0.24360456341173004</v>
      </c>
      <c r="AC20" s="25">
        <f t="shared" si="4"/>
        <v>0.0670119331970954</v>
      </c>
      <c r="AD20" s="26">
        <f t="shared" si="4"/>
        <v>1</v>
      </c>
    </row>
    <row r="21" spans="1:30" ht="12.75">
      <c r="A21" s="149" t="s">
        <v>207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1"/>
    </row>
    <row r="22" spans="1:30" ht="12.75">
      <c r="A22" s="108" t="s">
        <v>263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90"/>
    </row>
    <row r="23" spans="1:30" ht="12.75">
      <c r="A23" s="223" t="s">
        <v>262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5"/>
    </row>
    <row r="24" spans="1:30" ht="12.75">
      <c r="A24" s="181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3"/>
    </row>
    <row r="27" ht="12.75">
      <c r="X27" s="83"/>
    </row>
    <row r="28" ht="12.75">
      <c r="B28" s="70" t="s">
        <v>161</v>
      </c>
    </row>
  </sheetData>
  <sheetProtection/>
  <mergeCells count="13">
    <mergeCell ref="A23:AD23"/>
    <mergeCell ref="A24:AD24"/>
    <mergeCell ref="A19:B19"/>
    <mergeCell ref="A20:B20"/>
    <mergeCell ref="C3:AC3"/>
    <mergeCell ref="A11:B11"/>
    <mergeCell ref="A1:AD1"/>
    <mergeCell ref="A2:AD2"/>
    <mergeCell ref="A18:B18"/>
    <mergeCell ref="A21:AD21"/>
    <mergeCell ref="AD3:AD4"/>
    <mergeCell ref="A3:A4"/>
    <mergeCell ref="B3:B4"/>
  </mergeCells>
  <hyperlinks>
    <hyperlink ref="B28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73"/>
  <sheetViews>
    <sheetView showGridLines="0" zoomScalePageLayoutView="0" workbookViewId="0" topLeftCell="A1">
      <selection activeCell="A1" sqref="A1:U1"/>
    </sheetView>
  </sheetViews>
  <sheetFormatPr defaultColWidth="11.421875" defaultRowHeight="12.75"/>
  <cols>
    <col min="1" max="1" width="5.8515625" style="3" customWidth="1"/>
    <col min="2" max="2" width="38.57421875" style="3" bestFit="1" customWidth="1"/>
    <col min="3" max="18" width="8.57421875" style="3" customWidth="1"/>
    <col min="19" max="19" width="11.7109375" style="3" customWidth="1"/>
    <col min="20" max="21" width="15.421875" style="3" customWidth="1"/>
    <col min="22" max="16384" width="11.421875" style="3" customWidth="1"/>
  </cols>
  <sheetData>
    <row r="1" spans="1:23" ht="12.75">
      <c r="A1" s="130" t="s">
        <v>134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2"/>
      <c r="W1" s="70" t="s">
        <v>161</v>
      </c>
    </row>
    <row r="2" spans="1:21" ht="13.5" customHeight="1">
      <c r="A2" s="155" t="s">
        <v>243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7"/>
    </row>
    <row r="3" spans="1:21" ht="13.5" customHeight="1">
      <c r="A3" s="160" t="s">
        <v>0</v>
      </c>
      <c r="B3" s="163" t="s">
        <v>1</v>
      </c>
      <c r="C3" s="166" t="s">
        <v>49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8"/>
      <c r="S3" s="163" t="s">
        <v>33</v>
      </c>
      <c r="T3" s="166" t="s">
        <v>215</v>
      </c>
      <c r="U3" s="169"/>
    </row>
    <row r="4" spans="1:21" ht="12.75">
      <c r="A4" s="162"/>
      <c r="B4" s="165"/>
      <c r="C4" s="72" t="s">
        <v>164</v>
      </c>
      <c r="D4" s="75" t="s">
        <v>36</v>
      </c>
      <c r="E4" s="72" t="s">
        <v>37</v>
      </c>
      <c r="F4" s="72" t="s">
        <v>38</v>
      </c>
      <c r="G4" s="72" t="s">
        <v>39</v>
      </c>
      <c r="H4" s="72" t="s">
        <v>40</v>
      </c>
      <c r="I4" s="72" t="s">
        <v>48</v>
      </c>
      <c r="J4" s="72" t="s">
        <v>41</v>
      </c>
      <c r="K4" s="72" t="s">
        <v>42</v>
      </c>
      <c r="L4" s="72" t="s">
        <v>230</v>
      </c>
      <c r="M4" s="72" t="s">
        <v>43</v>
      </c>
      <c r="N4" s="72" t="s">
        <v>44</v>
      </c>
      <c r="O4" s="72" t="s">
        <v>163</v>
      </c>
      <c r="P4" s="72" t="s">
        <v>45</v>
      </c>
      <c r="Q4" s="72" t="s">
        <v>46</v>
      </c>
      <c r="R4" s="72" t="s">
        <v>47</v>
      </c>
      <c r="S4" s="165"/>
      <c r="T4" s="92" t="s">
        <v>50</v>
      </c>
      <c r="U4" s="76" t="s">
        <v>51</v>
      </c>
    </row>
    <row r="5" spans="1:21" ht="12.75">
      <c r="A5" s="15">
        <v>67</v>
      </c>
      <c r="B5" s="16" t="s">
        <v>15</v>
      </c>
      <c r="C5" s="15">
        <v>4253</v>
      </c>
      <c r="D5" s="15">
        <v>3803</v>
      </c>
      <c r="E5" s="15">
        <v>17124</v>
      </c>
      <c r="F5" s="15">
        <v>4803</v>
      </c>
      <c r="G5" s="15">
        <v>9096</v>
      </c>
      <c r="H5" s="15">
        <v>24127</v>
      </c>
      <c r="I5" s="15">
        <v>240684</v>
      </c>
      <c r="J5" s="15">
        <v>16446</v>
      </c>
      <c r="K5" s="15">
        <v>20246</v>
      </c>
      <c r="L5" s="15">
        <v>4840</v>
      </c>
      <c r="M5" s="15">
        <v>20392</v>
      </c>
      <c r="N5" s="15">
        <v>13253</v>
      </c>
      <c r="O5" s="15">
        <v>6316</v>
      </c>
      <c r="P5" s="15">
        <v>16262</v>
      </c>
      <c r="Q5" s="15">
        <v>1129</v>
      </c>
      <c r="R5" s="15">
        <v>5505</v>
      </c>
      <c r="S5" s="15">
        <f aca="true" t="shared" si="0" ref="S5:S10">SUM(C5:R5)</f>
        <v>408279</v>
      </c>
      <c r="T5" s="6">
        <f aca="true" t="shared" si="1" ref="T5:T10">+I5/S5</f>
        <v>0.5895086448237602</v>
      </c>
      <c r="U5" s="6">
        <f>1-T5</f>
        <v>0.4104913551762398</v>
      </c>
    </row>
    <row r="6" spans="1:21" ht="12.75">
      <c r="A6" s="7">
        <v>78</v>
      </c>
      <c r="B6" s="17" t="s">
        <v>162</v>
      </c>
      <c r="C6" s="7">
        <v>3142</v>
      </c>
      <c r="D6" s="7">
        <v>7493</v>
      </c>
      <c r="E6" s="7">
        <v>29290</v>
      </c>
      <c r="F6" s="7">
        <v>4759</v>
      </c>
      <c r="G6" s="7">
        <v>8457</v>
      </c>
      <c r="H6" s="7">
        <v>26912</v>
      </c>
      <c r="I6" s="7">
        <v>270170</v>
      </c>
      <c r="J6" s="7">
        <v>11577</v>
      </c>
      <c r="K6" s="7">
        <v>10780</v>
      </c>
      <c r="L6" s="7">
        <v>3087</v>
      </c>
      <c r="M6" s="7">
        <v>21688</v>
      </c>
      <c r="N6" s="7">
        <v>14683</v>
      </c>
      <c r="O6" s="7">
        <v>4074</v>
      </c>
      <c r="P6" s="7">
        <v>13644</v>
      </c>
      <c r="Q6" s="7">
        <v>1215</v>
      </c>
      <c r="R6" s="7">
        <v>3113</v>
      </c>
      <c r="S6" s="7">
        <f t="shared" si="0"/>
        <v>434084</v>
      </c>
      <c r="T6" s="9">
        <f t="shared" si="1"/>
        <v>0.6223910579519172</v>
      </c>
      <c r="U6" s="9">
        <f aca="true" t="shared" si="2" ref="U6:U19">1-T6</f>
        <v>0.3776089420480828</v>
      </c>
    </row>
    <row r="7" spans="1:21" ht="12.75">
      <c r="A7" s="7">
        <v>80</v>
      </c>
      <c r="B7" s="17" t="s">
        <v>16</v>
      </c>
      <c r="C7" s="7">
        <v>24</v>
      </c>
      <c r="D7" s="7">
        <v>42</v>
      </c>
      <c r="E7" s="7">
        <v>80</v>
      </c>
      <c r="F7" s="7">
        <v>24</v>
      </c>
      <c r="G7" s="7">
        <v>188</v>
      </c>
      <c r="H7" s="7">
        <v>9288</v>
      </c>
      <c r="I7" s="7">
        <v>65055</v>
      </c>
      <c r="J7" s="7">
        <v>453</v>
      </c>
      <c r="K7" s="7">
        <v>392</v>
      </c>
      <c r="L7" s="7">
        <v>117</v>
      </c>
      <c r="M7" s="7">
        <v>2106</v>
      </c>
      <c r="N7" s="7">
        <v>1025</v>
      </c>
      <c r="O7" s="7">
        <v>414</v>
      </c>
      <c r="P7" s="7">
        <v>1352</v>
      </c>
      <c r="Q7" s="7">
        <v>18</v>
      </c>
      <c r="R7" s="7">
        <v>29</v>
      </c>
      <c r="S7" s="7">
        <f t="shared" si="0"/>
        <v>80607</v>
      </c>
      <c r="T7" s="9">
        <f t="shared" si="1"/>
        <v>0.8070639026387286</v>
      </c>
      <c r="U7" s="9">
        <f t="shared" si="2"/>
        <v>0.19293609736127137</v>
      </c>
    </row>
    <row r="8" spans="1:21" ht="12.75">
      <c r="A8" s="7">
        <v>81</v>
      </c>
      <c r="B8" s="17" t="s">
        <v>225</v>
      </c>
      <c r="C8" s="7">
        <v>1415</v>
      </c>
      <c r="D8" s="7">
        <v>3941</v>
      </c>
      <c r="E8" s="7">
        <v>14232</v>
      </c>
      <c r="F8" s="7">
        <v>4504</v>
      </c>
      <c r="G8" s="7">
        <v>5051</v>
      </c>
      <c r="H8" s="7">
        <v>22262</v>
      </c>
      <c r="I8" s="7">
        <v>99013</v>
      </c>
      <c r="J8" s="7">
        <v>13040</v>
      </c>
      <c r="K8" s="7">
        <v>6353</v>
      </c>
      <c r="L8" s="7">
        <v>4327</v>
      </c>
      <c r="M8" s="7">
        <v>31199</v>
      </c>
      <c r="N8" s="7">
        <v>8588</v>
      </c>
      <c r="O8" s="7">
        <v>4519</v>
      </c>
      <c r="P8" s="7">
        <v>10347</v>
      </c>
      <c r="Q8" s="7">
        <v>801</v>
      </c>
      <c r="R8" s="7">
        <v>3052</v>
      </c>
      <c r="S8" s="7">
        <f t="shared" si="0"/>
        <v>232644</v>
      </c>
      <c r="T8" s="9">
        <f t="shared" si="1"/>
        <v>0.4255987689345094</v>
      </c>
      <c r="U8" s="9">
        <f t="shared" si="2"/>
        <v>0.5744012310654907</v>
      </c>
    </row>
    <row r="9" spans="1:21" ht="12.75">
      <c r="A9" s="7">
        <v>99</v>
      </c>
      <c r="B9" s="17" t="s">
        <v>208</v>
      </c>
      <c r="C9" s="7">
        <v>2660</v>
      </c>
      <c r="D9" s="7">
        <v>4563</v>
      </c>
      <c r="E9" s="7">
        <v>9524</v>
      </c>
      <c r="F9" s="7">
        <v>5835</v>
      </c>
      <c r="G9" s="7">
        <v>11901</v>
      </c>
      <c r="H9" s="7">
        <v>27596</v>
      </c>
      <c r="I9" s="7">
        <v>276788</v>
      </c>
      <c r="J9" s="7">
        <v>9839</v>
      </c>
      <c r="K9" s="7">
        <v>8099</v>
      </c>
      <c r="L9" s="7">
        <v>2404</v>
      </c>
      <c r="M9" s="7">
        <v>11750</v>
      </c>
      <c r="N9" s="7">
        <v>5605</v>
      </c>
      <c r="O9" s="7">
        <v>1932</v>
      </c>
      <c r="P9" s="7">
        <v>7784</v>
      </c>
      <c r="Q9" s="7">
        <v>753</v>
      </c>
      <c r="R9" s="7">
        <v>1583</v>
      </c>
      <c r="S9" s="7">
        <f t="shared" si="0"/>
        <v>388616</v>
      </c>
      <c r="T9" s="9">
        <f t="shared" si="1"/>
        <v>0.712240360664512</v>
      </c>
      <c r="U9" s="9">
        <f t="shared" si="2"/>
        <v>0.287759639335488</v>
      </c>
    </row>
    <row r="10" spans="1:21" ht="12.75">
      <c r="A10" s="10">
        <v>107</v>
      </c>
      <c r="B10" s="18" t="s">
        <v>209</v>
      </c>
      <c r="C10" s="10">
        <v>4261</v>
      </c>
      <c r="D10" s="10">
        <v>9860</v>
      </c>
      <c r="E10" s="10">
        <v>13170</v>
      </c>
      <c r="F10" s="10">
        <v>4541</v>
      </c>
      <c r="G10" s="10">
        <v>7540</v>
      </c>
      <c r="H10" s="10">
        <v>31113</v>
      </c>
      <c r="I10" s="10">
        <v>262078</v>
      </c>
      <c r="J10" s="10">
        <v>9367</v>
      </c>
      <c r="K10" s="10">
        <v>11956</v>
      </c>
      <c r="L10" s="10">
        <v>7870</v>
      </c>
      <c r="M10" s="10">
        <v>29579</v>
      </c>
      <c r="N10" s="10">
        <v>10200</v>
      </c>
      <c r="O10" s="10">
        <v>5401</v>
      </c>
      <c r="P10" s="10">
        <v>19574</v>
      </c>
      <c r="Q10" s="10">
        <v>1777</v>
      </c>
      <c r="R10" s="10">
        <v>6765</v>
      </c>
      <c r="S10" s="10">
        <f t="shared" si="0"/>
        <v>435052</v>
      </c>
      <c r="T10" s="12">
        <f t="shared" si="1"/>
        <v>0.6024061491499867</v>
      </c>
      <c r="U10" s="12">
        <f t="shared" si="2"/>
        <v>0.3975938508500133</v>
      </c>
    </row>
    <row r="11" spans="1:21" ht="12.75" customHeight="1">
      <c r="A11" s="140" t="s">
        <v>17</v>
      </c>
      <c r="B11" s="141"/>
      <c r="C11" s="19">
        <f>SUM(C5:C10)</f>
        <v>15755</v>
      </c>
      <c r="D11" s="19">
        <f>SUM(D5:D10)</f>
        <v>29702</v>
      </c>
      <c r="E11" s="19">
        <f aca="true" t="shared" si="3" ref="E11:S11">SUM(E5:E10)</f>
        <v>83420</v>
      </c>
      <c r="F11" s="19">
        <f t="shared" si="3"/>
        <v>24466</v>
      </c>
      <c r="G11" s="19">
        <f t="shared" si="3"/>
        <v>42233</v>
      </c>
      <c r="H11" s="19">
        <f t="shared" si="3"/>
        <v>141298</v>
      </c>
      <c r="I11" s="19">
        <f>SUM(I5:I10)</f>
        <v>1213788</v>
      </c>
      <c r="J11" s="19">
        <f t="shared" si="3"/>
        <v>60722</v>
      </c>
      <c r="K11" s="19">
        <f t="shared" si="3"/>
        <v>57826</v>
      </c>
      <c r="L11" s="19">
        <f>SUM(L5:L10)</f>
        <v>22645</v>
      </c>
      <c r="M11" s="19">
        <f t="shared" si="3"/>
        <v>116714</v>
      </c>
      <c r="N11" s="19">
        <f t="shared" si="3"/>
        <v>53354</v>
      </c>
      <c r="O11" s="19">
        <f>SUM(O5:O10)</f>
        <v>22656</v>
      </c>
      <c r="P11" s="19">
        <f t="shared" si="3"/>
        <v>68963</v>
      </c>
      <c r="Q11" s="19">
        <f t="shared" si="3"/>
        <v>5693</v>
      </c>
      <c r="R11" s="19">
        <f t="shared" si="3"/>
        <v>20047</v>
      </c>
      <c r="S11" s="41">
        <f t="shared" si="3"/>
        <v>1979282</v>
      </c>
      <c r="T11" s="57">
        <f>+(I5+I6+I7+I8+I9+I10)/S11</f>
        <v>0.6132466217547575</v>
      </c>
      <c r="U11" s="53">
        <f t="shared" si="2"/>
        <v>0.3867533782452425</v>
      </c>
    </row>
    <row r="12" spans="1:21" ht="12.75">
      <c r="A12" s="15">
        <v>62</v>
      </c>
      <c r="B12" s="16" t="s">
        <v>18</v>
      </c>
      <c r="C12" s="15"/>
      <c r="D12" s="15">
        <v>1</v>
      </c>
      <c r="E12" s="15">
        <v>2</v>
      </c>
      <c r="F12" s="15">
        <v>410</v>
      </c>
      <c r="G12" s="15">
        <v>138</v>
      </c>
      <c r="H12" s="15">
        <v>15</v>
      </c>
      <c r="I12" s="15">
        <v>26</v>
      </c>
      <c r="J12" s="15">
        <v>2</v>
      </c>
      <c r="K12" s="15">
        <v>1</v>
      </c>
      <c r="L12" s="15"/>
      <c r="M12" s="15">
        <v>1</v>
      </c>
      <c r="N12" s="15"/>
      <c r="O12" s="15"/>
      <c r="P12" s="15"/>
      <c r="Q12" s="15"/>
      <c r="R12" s="15"/>
      <c r="S12" s="15">
        <f aca="true" t="shared" si="4" ref="S12:S17">SUM(C12:R12)</f>
        <v>596</v>
      </c>
      <c r="T12" s="6">
        <f>+F12/S12</f>
        <v>0.6879194630872483</v>
      </c>
      <c r="U12" s="6">
        <f t="shared" si="2"/>
        <v>0.3120805369127517</v>
      </c>
    </row>
    <row r="13" spans="1:21" ht="12.75">
      <c r="A13" s="7">
        <v>63</v>
      </c>
      <c r="B13" s="17" t="s">
        <v>210</v>
      </c>
      <c r="C13" s="7">
        <v>1</v>
      </c>
      <c r="D13" s="7">
        <v>1</v>
      </c>
      <c r="E13" s="7">
        <v>2</v>
      </c>
      <c r="F13" s="7">
        <v>1</v>
      </c>
      <c r="G13" s="7">
        <v>33</v>
      </c>
      <c r="H13" s="7">
        <v>208</v>
      </c>
      <c r="I13" s="7">
        <v>427</v>
      </c>
      <c r="J13" s="7">
        <v>10335</v>
      </c>
      <c r="K13" s="7">
        <v>33</v>
      </c>
      <c r="L13" s="7">
        <v>11</v>
      </c>
      <c r="M13" s="7">
        <v>19</v>
      </c>
      <c r="N13" s="7">
        <v>20</v>
      </c>
      <c r="O13" s="7">
        <v>2</v>
      </c>
      <c r="P13" s="7">
        <v>4</v>
      </c>
      <c r="Q13" s="7"/>
      <c r="R13" s="7"/>
      <c r="S13" s="7">
        <f t="shared" si="4"/>
        <v>11097</v>
      </c>
      <c r="T13" s="9">
        <f>+J13/S13</f>
        <v>0.9313327926466612</v>
      </c>
      <c r="U13" s="9">
        <f t="shared" si="2"/>
        <v>0.06866720735333876</v>
      </c>
    </row>
    <row r="14" spans="1:21" ht="12.75">
      <c r="A14" s="7">
        <v>65</v>
      </c>
      <c r="B14" s="17" t="s">
        <v>19</v>
      </c>
      <c r="C14" s="7">
        <v>69</v>
      </c>
      <c r="D14" s="7">
        <v>86</v>
      </c>
      <c r="E14" s="7">
        <v>9149</v>
      </c>
      <c r="F14" s="7">
        <v>59</v>
      </c>
      <c r="G14" s="7">
        <v>397</v>
      </c>
      <c r="H14" s="7">
        <v>232</v>
      </c>
      <c r="I14" s="7">
        <v>868</v>
      </c>
      <c r="J14" s="7">
        <v>34</v>
      </c>
      <c r="K14" s="7">
        <v>17</v>
      </c>
      <c r="L14" s="7">
        <v>5</v>
      </c>
      <c r="M14" s="7">
        <v>34</v>
      </c>
      <c r="N14" s="7">
        <v>12</v>
      </c>
      <c r="O14" s="7">
        <v>1</v>
      </c>
      <c r="P14" s="7">
        <v>3</v>
      </c>
      <c r="Q14" s="7"/>
      <c r="R14" s="7">
        <v>1</v>
      </c>
      <c r="S14" s="7">
        <f t="shared" si="4"/>
        <v>10967</v>
      </c>
      <c r="T14" s="9">
        <f>+E14/S14</f>
        <v>0.8342299626151181</v>
      </c>
      <c r="U14" s="9">
        <f t="shared" si="2"/>
        <v>0.16577003738488194</v>
      </c>
    </row>
    <row r="15" spans="1:21" ht="12.75">
      <c r="A15" s="7">
        <v>68</v>
      </c>
      <c r="B15" s="17" t="s">
        <v>20</v>
      </c>
      <c r="C15" s="7">
        <v>1</v>
      </c>
      <c r="D15" s="7">
        <v>1</v>
      </c>
      <c r="E15" s="7">
        <v>5</v>
      </c>
      <c r="F15" s="7">
        <v>3</v>
      </c>
      <c r="G15" s="7">
        <v>63</v>
      </c>
      <c r="H15" s="7">
        <v>1585</v>
      </c>
      <c r="I15" s="7">
        <v>166</v>
      </c>
      <c r="J15" s="7">
        <v>30</v>
      </c>
      <c r="K15" s="7">
        <v>7</v>
      </c>
      <c r="L15" s="7"/>
      <c r="M15" s="7">
        <v>12</v>
      </c>
      <c r="N15" s="7">
        <v>1</v>
      </c>
      <c r="O15" s="7"/>
      <c r="P15" s="7"/>
      <c r="Q15" s="7"/>
      <c r="R15" s="7"/>
      <c r="S15" s="7">
        <f t="shared" si="4"/>
        <v>1874</v>
      </c>
      <c r="T15" s="9">
        <f>+H15/S15</f>
        <v>0.8457844183564568</v>
      </c>
      <c r="U15" s="9">
        <f t="shared" si="2"/>
        <v>0.1542155816435432</v>
      </c>
    </row>
    <row r="16" spans="1:21" ht="12.75">
      <c r="A16" s="7">
        <v>76</v>
      </c>
      <c r="B16" s="17" t="s">
        <v>211</v>
      </c>
      <c r="C16" s="7">
        <v>115</v>
      </c>
      <c r="D16" s="7">
        <v>167</v>
      </c>
      <c r="E16" s="7">
        <v>194</v>
      </c>
      <c r="F16" s="7">
        <v>134</v>
      </c>
      <c r="G16" s="7">
        <v>421</v>
      </c>
      <c r="H16" s="7">
        <v>1384</v>
      </c>
      <c r="I16" s="7">
        <v>9645</v>
      </c>
      <c r="J16" s="7">
        <v>553</v>
      </c>
      <c r="K16" s="7">
        <v>446</v>
      </c>
      <c r="L16" s="7">
        <v>280</v>
      </c>
      <c r="M16" s="7">
        <v>793</v>
      </c>
      <c r="N16" s="7">
        <v>685</v>
      </c>
      <c r="O16" s="7">
        <v>268</v>
      </c>
      <c r="P16" s="7">
        <v>498</v>
      </c>
      <c r="Q16" s="7">
        <v>61</v>
      </c>
      <c r="R16" s="7">
        <v>107</v>
      </c>
      <c r="S16" s="7">
        <f t="shared" si="4"/>
        <v>15751</v>
      </c>
      <c r="T16" s="9">
        <f>+I16/S16</f>
        <v>0.6123420735191416</v>
      </c>
      <c r="U16" s="9">
        <f t="shared" si="2"/>
        <v>0.3876579264808584</v>
      </c>
    </row>
    <row r="17" spans="1:21" ht="12.75">
      <c r="A17" s="10">
        <v>94</v>
      </c>
      <c r="B17" s="18" t="s">
        <v>21</v>
      </c>
      <c r="C17" s="10">
        <v>4</v>
      </c>
      <c r="D17" s="10">
        <v>7</v>
      </c>
      <c r="E17" s="10">
        <v>699</v>
      </c>
      <c r="F17" s="10">
        <v>1</v>
      </c>
      <c r="G17" s="10">
        <v>63</v>
      </c>
      <c r="H17" s="10"/>
      <c r="I17" s="10">
        <v>2</v>
      </c>
      <c r="J17" s="10"/>
      <c r="K17" s="10"/>
      <c r="L17" s="10"/>
      <c r="M17" s="10">
        <v>1</v>
      </c>
      <c r="N17" s="10"/>
      <c r="O17" s="10"/>
      <c r="P17" s="10"/>
      <c r="Q17" s="10"/>
      <c r="R17" s="10"/>
      <c r="S17" s="10">
        <f t="shared" si="4"/>
        <v>777</v>
      </c>
      <c r="T17" s="12">
        <f>+E17/S17</f>
        <v>0.8996138996138996</v>
      </c>
      <c r="U17" s="12">
        <f t="shared" si="2"/>
        <v>0.10038610038610041</v>
      </c>
    </row>
    <row r="18" spans="1:21" ht="12.75" customHeight="1">
      <c r="A18" s="142" t="s">
        <v>22</v>
      </c>
      <c r="B18" s="143"/>
      <c r="C18" s="21">
        <f>SUM(C12:C17)</f>
        <v>190</v>
      </c>
      <c r="D18" s="21">
        <f>SUM(D12:D17)</f>
        <v>263</v>
      </c>
      <c r="E18" s="21">
        <f aca="true" t="shared" si="5" ref="E18:S18">SUM(E12:E17)</f>
        <v>10051</v>
      </c>
      <c r="F18" s="21">
        <f t="shared" si="5"/>
        <v>608</v>
      </c>
      <c r="G18" s="21">
        <f t="shared" si="5"/>
        <v>1115</v>
      </c>
      <c r="H18" s="21">
        <f t="shared" si="5"/>
        <v>3424</v>
      </c>
      <c r="I18" s="21">
        <f>SUM(I12:I17)</f>
        <v>11134</v>
      </c>
      <c r="J18" s="21">
        <f t="shared" si="5"/>
        <v>10954</v>
      </c>
      <c r="K18" s="21">
        <f t="shared" si="5"/>
        <v>504</v>
      </c>
      <c r="L18" s="21">
        <f>SUM(L12:L17)</f>
        <v>296</v>
      </c>
      <c r="M18" s="21">
        <f t="shared" si="5"/>
        <v>860</v>
      </c>
      <c r="N18" s="21">
        <f t="shared" si="5"/>
        <v>718</v>
      </c>
      <c r="O18" s="21">
        <f>SUM(O12:O17)</f>
        <v>271</v>
      </c>
      <c r="P18" s="21">
        <f t="shared" si="5"/>
        <v>505</v>
      </c>
      <c r="Q18" s="21">
        <f t="shared" si="5"/>
        <v>61</v>
      </c>
      <c r="R18" s="21">
        <f t="shared" si="5"/>
        <v>108</v>
      </c>
      <c r="S18" s="44">
        <f t="shared" si="5"/>
        <v>41062</v>
      </c>
      <c r="T18" s="58">
        <f>(F12+J13+E14+H15+I16+E17)/S18</f>
        <v>0.7749987823291608</v>
      </c>
      <c r="U18" s="55">
        <f t="shared" si="2"/>
        <v>0.22500121767083925</v>
      </c>
    </row>
    <row r="19" spans="1:21" ht="12.75" customHeight="1">
      <c r="A19" s="180" t="s">
        <v>23</v>
      </c>
      <c r="B19" s="168"/>
      <c r="C19" s="23">
        <f>+C11+C18</f>
        <v>15945</v>
      </c>
      <c r="D19" s="23">
        <f>+D11+D18</f>
        <v>29965</v>
      </c>
      <c r="E19" s="23">
        <f aca="true" t="shared" si="6" ref="E19:S19">+E11+E18</f>
        <v>93471</v>
      </c>
      <c r="F19" s="23">
        <f t="shared" si="6"/>
        <v>25074</v>
      </c>
      <c r="G19" s="23">
        <f t="shared" si="6"/>
        <v>43348</v>
      </c>
      <c r="H19" s="23">
        <f t="shared" si="6"/>
        <v>144722</v>
      </c>
      <c r="I19" s="23">
        <f>+I11+I18</f>
        <v>1224922</v>
      </c>
      <c r="J19" s="23">
        <f t="shared" si="6"/>
        <v>71676</v>
      </c>
      <c r="K19" s="23">
        <f t="shared" si="6"/>
        <v>58330</v>
      </c>
      <c r="L19" s="23">
        <f>+L11+L18</f>
        <v>22941</v>
      </c>
      <c r="M19" s="23">
        <f t="shared" si="6"/>
        <v>117574</v>
      </c>
      <c r="N19" s="23">
        <f t="shared" si="6"/>
        <v>54072</v>
      </c>
      <c r="O19" s="23">
        <f>+O11+O18</f>
        <v>22927</v>
      </c>
      <c r="P19" s="23">
        <f t="shared" si="6"/>
        <v>69468</v>
      </c>
      <c r="Q19" s="23">
        <f t="shared" si="6"/>
        <v>5754</v>
      </c>
      <c r="R19" s="23">
        <f t="shared" si="6"/>
        <v>20155</v>
      </c>
      <c r="S19" s="47">
        <f t="shared" si="6"/>
        <v>2020344</v>
      </c>
      <c r="T19" s="109">
        <f>((I5+I6+I7+I8+I9+I10)+(F12+J13+E14+H15+I16+E17))/S19</f>
        <v>0.6165341149823991</v>
      </c>
      <c r="U19" s="59">
        <f t="shared" si="2"/>
        <v>0.3834658850176009</v>
      </c>
    </row>
    <row r="20" spans="1:21" ht="12.75" customHeight="1">
      <c r="A20" s="147" t="s">
        <v>34</v>
      </c>
      <c r="B20" s="148"/>
      <c r="C20" s="25">
        <f aca="true" t="shared" si="7" ref="C20:S20">+C19/$S$19</f>
        <v>0.007892220334754873</v>
      </c>
      <c r="D20" s="25">
        <f t="shared" si="7"/>
        <v>0.014831632632858563</v>
      </c>
      <c r="E20" s="25">
        <f t="shared" si="7"/>
        <v>0.04626489350328459</v>
      </c>
      <c r="F20" s="25">
        <f t="shared" si="7"/>
        <v>0.012410757771943788</v>
      </c>
      <c r="G20" s="25">
        <f t="shared" si="7"/>
        <v>0.02145575208974313</v>
      </c>
      <c r="H20" s="25">
        <f t="shared" si="7"/>
        <v>0.07163235567804295</v>
      </c>
      <c r="I20" s="25">
        <f t="shared" si="7"/>
        <v>0.6062937796731646</v>
      </c>
      <c r="J20" s="25">
        <f t="shared" si="7"/>
        <v>0.03547712666753781</v>
      </c>
      <c r="K20" s="25">
        <f t="shared" si="7"/>
        <v>0.02887132092356549</v>
      </c>
      <c r="L20" s="25">
        <f t="shared" si="7"/>
        <v>0.011354996970812891</v>
      </c>
      <c r="M20" s="25">
        <f t="shared" si="7"/>
        <v>0.058195040052585106</v>
      </c>
      <c r="N20" s="25">
        <f t="shared" si="7"/>
        <v>0.026763759043014458</v>
      </c>
      <c r="O20" s="25">
        <f t="shared" si="7"/>
        <v>0.011348067457819064</v>
      </c>
      <c r="P20" s="25">
        <f t="shared" si="7"/>
        <v>0.03438424347536855</v>
      </c>
      <c r="Q20" s="25">
        <f t="shared" si="7"/>
        <v>0.0028480298404628124</v>
      </c>
      <c r="R20" s="25">
        <f t="shared" si="7"/>
        <v>0.009976023885041358</v>
      </c>
      <c r="S20" s="50">
        <f t="shared" si="7"/>
        <v>1</v>
      </c>
      <c r="T20" s="50"/>
      <c r="U20" s="26"/>
    </row>
    <row r="21" spans="1:21" ht="12.75" customHeight="1">
      <c r="A21" s="149" t="s">
        <v>207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1"/>
    </row>
    <row r="22" spans="1:21" ht="12.75">
      <c r="A22" s="114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6"/>
    </row>
    <row r="25" spans="1:19" ht="12.75">
      <c r="A25" s="130" t="s">
        <v>135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2"/>
    </row>
    <row r="26" spans="1:19" ht="12.75">
      <c r="A26" s="155" t="s">
        <v>244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7"/>
    </row>
    <row r="27" spans="1:19" ht="12.75">
      <c r="A27" s="160" t="s">
        <v>0</v>
      </c>
      <c r="B27" s="163" t="s">
        <v>1</v>
      </c>
      <c r="C27" s="166" t="s">
        <v>49</v>
      </c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8"/>
      <c r="S27" s="184" t="s">
        <v>33</v>
      </c>
    </row>
    <row r="28" spans="1:19" ht="12.75">
      <c r="A28" s="162"/>
      <c r="B28" s="165"/>
      <c r="C28" s="72" t="s">
        <v>164</v>
      </c>
      <c r="D28" s="75" t="s">
        <v>36</v>
      </c>
      <c r="E28" s="72" t="s">
        <v>37</v>
      </c>
      <c r="F28" s="72" t="s">
        <v>38</v>
      </c>
      <c r="G28" s="72" t="s">
        <v>39</v>
      </c>
      <c r="H28" s="72" t="s">
        <v>40</v>
      </c>
      <c r="I28" s="72" t="s">
        <v>48</v>
      </c>
      <c r="J28" s="72" t="s">
        <v>41</v>
      </c>
      <c r="K28" s="72" t="s">
        <v>42</v>
      </c>
      <c r="L28" s="72" t="s">
        <v>230</v>
      </c>
      <c r="M28" s="72" t="s">
        <v>43</v>
      </c>
      <c r="N28" s="72" t="s">
        <v>44</v>
      </c>
      <c r="O28" s="72" t="s">
        <v>163</v>
      </c>
      <c r="P28" s="72" t="s">
        <v>45</v>
      </c>
      <c r="Q28" s="72" t="s">
        <v>46</v>
      </c>
      <c r="R28" s="72" t="s">
        <v>47</v>
      </c>
      <c r="S28" s="185"/>
    </row>
    <row r="29" spans="1:19" ht="12.75">
      <c r="A29" s="15">
        <v>67</v>
      </c>
      <c r="B29" s="16" t="s">
        <v>15</v>
      </c>
      <c r="C29" s="15">
        <v>2651</v>
      </c>
      <c r="D29" s="15">
        <v>2735</v>
      </c>
      <c r="E29" s="15">
        <v>13060</v>
      </c>
      <c r="F29" s="15">
        <v>3898</v>
      </c>
      <c r="G29" s="15">
        <v>7148</v>
      </c>
      <c r="H29" s="15">
        <v>14479</v>
      </c>
      <c r="I29" s="15">
        <v>141373</v>
      </c>
      <c r="J29" s="15">
        <v>11289</v>
      </c>
      <c r="K29" s="15">
        <v>10949</v>
      </c>
      <c r="L29" s="15">
        <v>2647</v>
      </c>
      <c r="M29" s="15">
        <v>11502</v>
      </c>
      <c r="N29" s="15">
        <v>7677</v>
      </c>
      <c r="O29" s="15">
        <v>3641</v>
      </c>
      <c r="P29" s="15">
        <v>10438</v>
      </c>
      <c r="Q29" s="15">
        <v>715</v>
      </c>
      <c r="R29" s="15">
        <v>2503</v>
      </c>
      <c r="S29" s="15">
        <f aca="true" t="shared" si="8" ref="S29:S34">SUM(C29:R29)</f>
        <v>246705</v>
      </c>
    </row>
    <row r="30" spans="1:19" ht="12.75">
      <c r="A30" s="7">
        <v>78</v>
      </c>
      <c r="B30" s="17" t="s">
        <v>162</v>
      </c>
      <c r="C30" s="7">
        <v>2279</v>
      </c>
      <c r="D30" s="7">
        <v>5851</v>
      </c>
      <c r="E30" s="7">
        <v>28464</v>
      </c>
      <c r="F30" s="7">
        <v>4447</v>
      </c>
      <c r="G30" s="7">
        <v>9137</v>
      </c>
      <c r="H30" s="7">
        <v>17946</v>
      </c>
      <c r="I30" s="7">
        <v>172580</v>
      </c>
      <c r="J30" s="7">
        <v>8425</v>
      </c>
      <c r="K30" s="7">
        <v>6520</v>
      </c>
      <c r="L30" s="7">
        <v>1805</v>
      </c>
      <c r="M30" s="7">
        <v>13422</v>
      </c>
      <c r="N30" s="7">
        <v>9073</v>
      </c>
      <c r="O30" s="7">
        <v>2652</v>
      </c>
      <c r="P30" s="7">
        <v>7852</v>
      </c>
      <c r="Q30" s="7">
        <v>768</v>
      </c>
      <c r="R30" s="7">
        <v>1813</v>
      </c>
      <c r="S30" s="7">
        <f t="shared" si="8"/>
        <v>293034</v>
      </c>
    </row>
    <row r="31" spans="1:19" ht="12.75">
      <c r="A31" s="7">
        <v>80</v>
      </c>
      <c r="B31" s="17" t="s">
        <v>16</v>
      </c>
      <c r="C31" s="7">
        <v>29</v>
      </c>
      <c r="D31" s="7">
        <v>34</v>
      </c>
      <c r="E31" s="7">
        <v>78</v>
      </c>
      <c r="F31" s="7">
        <v>27</v>
      </c>
      <c r="G31" s="7">
        <v>171</v>
      </c>
      <c r="H31" s="7">
        <v>8136</v>
      </c>
      <c r="I31" s="7">
        <v>59474</v>
      </c>
      <c r="J31" s="7">
        <v>422</v>
      </c>
      <c r="K31" s="7">
        <v>320</v>
      </c>
      <c r="L31" s="7">
        <v>73</v>
      </c>
      <c r="M31" s="7">
        <v>1581</v>
      </c>
      <c r="N31" s="7">
        <v>750</v>
      </c>
      <c r="O31" s="7">
        <v>269</v>
      </c>
      <c r="P31" s="7">
        <v>1086</v>
      </c>
      <c r="Q31" s="7">
        <v>11</v>
      </c>
      <c r="R31" s="7">
        <v>17</v>
      </c>
      <c r="S31" s="7">
        <f t="shared" si="8"/>
        <v>72478</v>
      </c>
    </row>
    <row r="32" spans="1:19" ht="12.75">
      <c r="A32" s="7">
        <v>81</v>
      </c>
      <c r="B32" s="17" t="s">
        <v>225</v>
      </c>
      <c r="C32" s="7">
        <v>793</v>
      </c>
      <c r="D32" s="7">
        <v>2763</v>
      </c>
      <c r="E32" s="7">
        <v>10946</v>
      </c>
      <c r="F32" s="7">
        <v>3259</v>
      </c>
      <c r="G32" s="7">
        <v>3835</v>
      </c>
      <c r="H32" s="7">
        <v>15050</v>
      </c>
      <c r="I32" s="7">
        <v>53169</v>
      </c>
      <c r="J32" s="7">
        <v>10188</v>
      </c>
      <c r="K32" s="7">
        <v>4312</v>
      </c>
      <c r="L32" s="7">
        <v>2989</v>
      </c>
      <c r="M32" s="7">
        <v>22390</v>
      </c>
      <c r="N32" s="7">
        <v>5221</v>
      </c>
      <c r="O32" s="7">
        <v>2934</v>
      </c>
      <c r="P32" s="7">
        <v>6843</v>
      </c>
      <c r="Q32" s="7">
        <v>601</v>
      </c>
      <c r="R32" s="7">
        <v>1884</v>
      </c>
      <c r="S32" s="7">
        <f t="shared" si="8"/>
        <v>147177</v>
      </c>
    </row>
    <row r="33" spans="1:19" ht="12.75">
      <c r="A33" s="7">
        <v>99</v>
      </c>
      <c r="B33" s="17" t="s">
        <v>208</v>
      </c>
      <c r="C33" s="7">
        <v>2141</v>
      </c>
      <c r="D33" s="7">
        <v>4709</v>
      </c>
      <c r="E33" s="7">
        <v>9764</v>
      </c>
      <c r="F33" s="7">
        <v>6054</v>
      </c>
      <c r="G33" s="7">
        <v>12653</v>
      </c>
      <c r="H33" s="7">
        <v>24134</v>
      </c>
      <c r="I33" s="7">
        <v>222219</v>
      </c>
      <c r="J33" s="7">
        <v>9658</v>
      </c>
      <c r="K33" s="7">
        <v>5968</v>
      </c>
      <c r="L33" s="7">
        <v>1525</v>
      </c>
      <c r="M33" s="7">
        <v>8973</v>
      </c>
      <c r="N33" s="7">
        <v>3898</v>
      </c>
      <c r="O33" s="7">
        <v>1342</v>
      </c>
      <c r="P33" s="7">
        <v>6338</v>
      </c>
      <c r="Q33" s="7">
        <v>573</v>
      </c>
      <c r="R33" s="7">
        <v>1094</v>
      </c>
      <c r="S33" s="7">
        <f t="shared" si="8"/>
        <v>321043</v>
      </c>
    </row>
    <row r="34" spans="1:19" ht="12.75">
      <c r="A34" s="10">
        <v>107</v>
      </c>
      <c r="B34" s="18" t="s">
        <v>209</v>
      </c>
      <c r="C34" s="10">
        <v>2546</v>
      </c>
      <c r="D34" s="10">
        <v>8152</v>
      </c>
      <c r="E34" s="10">
        <v>11287</v>
      </c>
      <c r="F34" s="10">
        <v>4143</v>
      </c>
      <c r="G34" s="10">
        <v>6927</v>
      </c>
      <c r="H34" s="10">
        <v>23868</v>
      </c>
      <c r="I34" s="10">
        <v>162292</v>
      </c>
      <c r="J34" s="10">
        <v>6999</v>
      </c>
      <c r="K34" s="10">
        <v>7370</v>
      </c>
      <c r="L34" s="10">
        <v>4606</v>
      </c>
      <c r="M34" s="10">
        <v>22204</v>
      </c>
      <c r="N34" s="10">
        <v>6077</v>
      </c>
      <c r="O34" s="10">
        <v>3038</v>
      </c>
      <c r="P34" s="10">
        <v>10722</v>
      </c>
      <c r="Q34" s="10">
        <v>1290</v>
      </c>
      <c r="R34" s="10">
        <v>4272</v>
      </c>
      <c r="S34" s="10">
        <f t="shared" si="8"/>
        <v>285793</v>
      </c>
    </row>
    <row r="35" spans="1:19" ht="12.75">
      <c r="A35" s="140" t="s">
        <v>17</v>
      </c>
      <c r="B35" s="141"/>
      <c r="C35" s="19">
        <f>SUM(C29:C34)</f>
        <v>10439</v>
      </c>
      <c r="D35" s="19">
        <f>SUM(D29:D34)</f>
        <v>24244</v>
      </c>
      <c r="E35" s="19">
        <f aca="true" t="shared" si="9" ref="E35:S35">SUM(E29:E34)</f>
        <v>73599</v>
      </c>
      <c r="F35" s="19">
        <f t="shared" si="9"/>
        <v>21828</v>
      </c>
      <c r="G35" s="19">
        <f t="shared" si="9"/>
        <v>39871</v>
      </c>
      <c r="H35" s="19">
        <f t="shared" si="9"/>
        <v>103613</v>
      </c>
      <c r="I35" s="19">
        <f>SUM(I29:I34)</f>
        <v>811107</v>
      </c>
      <c r="J35" s="19">
        <f t="shared" si="9"/>
        <v>46981</v>
      </c>
      <c r="K35" s="19">
        <f t="shared" si="9"/>
        <v>35439</v>
      </c>
      <c r="L35" s="19">
        <f>SUM(L29:L34)</f>
        <v>13645</v>
      </c>
      <c r="M35" s="19">
        <f t="shared" si="9"/>
        <v>80072</v>
      </c>
      <c r="N35" s="19">
        <f t="shared" si="9"/>
        <v>32696</v>
      </c>
      <c r="O35" s="19">
        <f>SUM(O29:O34)</f>
        <v>13876</v>
      </c>
      <c r="P35" s="19">
        <f t="shared" si="9"/>
        <v>43279</v>
      </c>
      <c r="Q35" s="19">
        <f t="shared" si="9"/>
        <v>3958</v>
      </c>
      <c r="R35" s="19">
        <f t="shared" si="9"/>
        <v>11583</v>
      </c>
      <c r="S35" s="20">
        <f t="shared" si="9"/>
        <v>1366230</v>
      </c>
    </row>
    <row r="36" spans="1:19" ht="12.75">
      <c r="A36" s="15">
        <v>62</v>
      </c>
      <c r="B36" s="16" t="s">
        <v>18</v>
      </c>
      <c r="C36" s="15"/>
      <c r="D36" s="15">
        <v>1</v>
      </c>
      <c r="E36" s="15">
        <v>2</v>
      </c>
      <c r="F36" s="15">
        <v>696</v>
      </c>
      <c r="G36" s="15">
        <v>173</v>
      </c>
      <c r="H36" s="15">
        <v>9</v>
      </c>
      <c r="I36" s="15">
        <v>11</v>
      </c>
      <c r="J36" s="15">
        <v>4</v>
      </c>
      <c r="K36" s="15">
        <v>1</v>
      </c>
      <c r="L36" s="15"/>
      <c r="M36" s="15">
        <v>1</v>
      </c>
      <c r="N36" s="15"/>
      <c r="O36" s="15"/>
      <c r="P36" s="15"/>
      <c r="Q36" s="15"/>
      <c r="R36" s="15"/>
      <c r="S36" s="15">
        <f aca="true" t="shared" si="10" ref="S36:S41">SUM(C36:R36)</f>
        <v>898</v>
      </c>
    </row>
    <row r="37" spans="1:19" ht="12.75">
      <c r="A37" s="7">
        <v>63</v>
      </c>
      <c r="B37" s="17" t="s">
        <v>210</v>
      </c>
      <c r="C37" s="7">
        <v>1</v>
      </c>
      <c r="D37" s="7"/>
      <c r="E37" s="7"/>
      <c r="F37" s="7">
        <v>1</v>
      </c>
      <c r="G37" s="7">
        <v>19</v>
      </c>
      <c r="H37" s="7">
        <v>122</v>
      </c>
      <c r="I37" s="7">
        <v>290</v>
      </c>
      <c r="J37" s="7">
        <v>11256</v>
      </c>
      <c r="K37" s="7">
        <v>26</v>
      </c>
      <c r="L37" s="7">
        <v>8</v>
      </c>
      <c r="M37" s="7">
        <v>10</v>
      </c>
      <c r="N37" s="7">
        <v>15</v>
      </c>
      <c r="O37" s="7"/>
      <c r="P37" s="7">
        <v>1</v>
      </c>
      <c r="Q37" s="7"/>
      <c r="R37" s="7"/>
      <c r="S37" s="7">
        <f t="shared" si="10"/>
        <v>11749</v>
      </c>
    </row>
    <row r="38" spans="1:19" ht="12.75">
      <c r="A38" s="7">
        <v>65</v>
      </c>
      <c r="B38" s="17" t="s">
        <v>19</v>
      </c>
      <c r="C38" s="7">
        <v>98</v>
      </c>
      <c r="D38" s="7">
        <v>100</v>
      </c>
      <c r="E38" s="7">
        <v>13661</v>
      </c>
      <c r="F38" s="7">
        <v>94</v>
      </c>
      <c r="G38" s="7">
        <v>471</v>
      </c>
      <c r="H38" s="7">
        <v>232</v>
      </c>
      <c r="I38" s="7">
        <v>866</v>
      </c>
      <c r="J38" s="7">
        <v>49</v>
      </c>
      <c r="K38" s="7">
        <v>19</v>
      </c>
      <c r="L38" s="7">
        <v>6</v>
      </c>
      <c r="M38" s="7">
        <v>51</v>
      </c>
      <c r="N38" s="7">
        <v>10</v>
      </c>
      <c r="O38" s="7"/>
      <c r="P38" s="7">
        <v>4</v>
      </c>
      <c r="Q38" s="7"/>
      <c r="R38" s="7"/>
      <c r="S38" s="7">
        <f t="shared" si="10"/>
        <v>15661</v>
      </c>
    </row>
    <row r="39" spans="1:19" ht="12.75">
      <c r="A39" s="7">
        <v>68</v>
      </c>
      <c r="B39" s="17" t="s">
        <v>20</v>
      </c>
      <c r="C39" s="7"/>
      <c r="D39" s="7">
        <v>1</v>
      </c>
      <c r="E39" s="7">
        <v>8</v>
      </c>
      <c r="F39" s="7">
        <v>5</v>
      </c>
      <c r="G39" s="7">
        <v>120</v>
      </c>
      <c r="H39" s="7">
        <v>2969</v>
      </c>
      <c r="I39" s="7">
        <v>229</v>
      </c>
      <c r="J39" s="7">
        <v>48</v>
      </c>
      <c r="K39" s="7">
        <v>13</v>
      </c>
      <c r="L39" s="7"/>
      <c r="M39" s="7">
        <v>17</v>
      </c>
      <c r="N39" s="7"/>
      <c r="O39" s="7"/>
      <c r="P39" s="7"/>
      <c r="Q39" s="7"/>
      <c r="R39" s="7"/>
      <c r="S39" s="7">
        <f t="shared" si="10"/>
        <v>3410</v>
      </c>
    </row>
    <row r="40" spans="1:19" ht="12.75">
      <c r="A40" s="7">
        <v>76</v>
      </c>
      <c r="B40" s="17" t="s">
        <v>211</v>
      </c>
      <c r="C40" s="7">
        <v>80</v>
      </c>
      <c r="D40" s="7">
        <v>165</v>
      </c>
      <c r="E40" s="7">
        <v>185</v>
      </c>
      <c r="F40" s="7">
        <v>119</v>
      </c>
      <c r="G40" s="7">
        <v>345</v>
      </c>
      <c r="H40" s="7">
        <v>988</v>
      </c>
      <c r="I40" s="7">
        <v>6840</v>
      </c>
      <c r="J40" s="7">
        <v>459</v>
      </c>
      <c r="K40" s="7">
        <v>343</v>
      </c>
      <c r="L40" s="7">
        <v>214</v>
      </c>
      <c r="M40" s="7">
        <v>604</v>
      </c>
      <c r="N40" s="7">
        <v>519</v>
      </c>
      <c r="O40" s="7">
        <v>230</v>
      </c>
      <c r="P40" s="7">
        <v>427</v>
      </c>
      <c r="Q40" s="7">
        <v>68</v>
      </c>
      <c r="R40" s="7">
        <v>101</v>
      </c>
      <c r="S40" s="7">
        <f t="shared" si="10"/>
        <v>11687</v>
      </c>
    </row>
    <row r="41" spans="1:19" ht="12.75">
      <c r="A41" s="10">
        <v>94</v>
      </c>
      <c r="B41" s="18" t="s">
        <v>21</v>
      </c>
      <c r="C41" s="10">
        <v>7</v>
      </c>
      <c r="D41" s="10">
        <v>3</v>
      </c>
      <c r="E41" s="10">
        <v>1046</v>
      </c>
      <c r="F41" s="10">
        <v>2</v>
      </c>
      <c r="G41" s="10">
        <v>88</v>
      </c>
      <c r="H41" s="10"/>
      <c r="I41" s="10">
        <v>1</v>
      </c>
      <c r="J41" s="10"/>
      <c r="K41" s="10"/>
      <c r="L41" s="10"/>
      <c r="M41" s="10"/>
      <c r="N41" s="10"/>
      <c r="O41" s="10"/>
      <c r="P41" s="10"/>
      <c r="Q41" s="10"/>
      <c r="R41" s="10"/>
      <c r="S41" s="10">
        <f t="shared" si="10"/>
        <v>1147</v>
      </c>
    </row>
    <row r="42" spans="1:19" ht="12.75">
      <c r="A42" s="142" t="s">
        <v>22</v>
      </c>
      <c r="B42" s="143"/>
      <c r="C42" s="21">
        <f>SUM(C36:C41)</f>
        <v>186</v>
      </c>
      <c r="D42" s="21">
        <f>SUM(D36:D41)</f>
        <v>270</v>
      </c>
      <c r="E42" s="21">
        <f aca="true" t="shared" si="11" ref="E42:S42">SUM(E36:E41)</f>
        <v>14902</v>
      </c>
      <c r="F42" s="21">
        <f t="shared" si="11"/>
        <v>917</v>
      </c>
      <c r="G42" s="21">
        <f t="shared" si="11"/>
        <v>1216</v>
      </c>
      <c r="H42" s="21">
        <f t="shared" si="11"/>
        <v>4320</v>
      </c>
      <c r="I42" s="21">
        <f>SUM(I36:I41)</f>
        <v>8237</v>
      </c>
      <c r="J42" s="21">
        <f t="shared" si="11"/>
        <v>11816</v>
      </c>
      <c r="K42" s="21">
        <f t="shared" si="11"/>
        <v>402</v>
      </c>
      <c r="L42" s="21">
        <f>SUM(L36:L41)</f>
        <v>228</v>
      </c>
      <c r="M42" s="21">
        <f t="shared" si="11"/>
        <v>683</v>
      </c>
      <c r="N42" s="21">
        <f t="shared" si="11"/>
        <v>544</v>
      </c>
      <c r="O42" s="21">
        <f>SUM(O36:O41)</f>
        <v>230</v>
      </c>
      <c r="P42" s="21">
        <f t="shared" si="11"/>
        <v>432</v>
      </c>
      <c r="Q42" s="21">
        <f t="shared" si="11"/>
        <v>68</v>
      </c>
      <c r="R42" s="21">
        <f t="shared" si="11"/>
        <v>101</v>
      </c>
      <c r="S42" s="22">
        <f t="shared" si="11"/>
        <v>44552</v>
      </c>
    </row>
    <row r="43" spans="1:19" ht="12.75">
      <c r="A43" s="180" t="s">
        <v>23</v>
      </c>
      <c r="B43" s="168"/>
      <c r="C43" s="23">
        <f>+C35+C42</f>
        <v>10625</v>
      </c>
      <c r="D43" s="23">
        <f>+D35+D42</f>
        <v>24514</v>
      </c>
      <c r="E43" s="23">
        <f aca="true" t="shared" si="12" ref="E43:S43">+E35+E42</f>
        <v>88501</v>
      </c>
      <c r="F43" s="23">
        <f t="shared" si="12"/>
        <v>22745</v>
      </c>
      <c r="G43" s="23">
        <f t="shared" si="12"/>
        <v>41087</v>
      </c>
      <c r="H43" s="23">
        <f t="shared" si="12"/>
        <v>107933</v>
      </c>
      <c r="I43" s="23">
        <f>+I35+I42</f>
        <v>819344</v>
      </c>
      <c r="J43" s="23">
        <f t="shared" si="12"/>
        <v>58797</v>
      </c>
      <c r="K43" s="23">
        <f t="shared" si="12"/>
        <v>35841</v>
      </c>
      <c r="L43" s="23">
        <f>+L35+L42</f>
        <v>13873</v>
      </c>
      <c r="M43" s="23">
        <f t="shared" si="12"/>
        <v>80755</v>
      </c>
      <c r="N43" s="23">
        <f t="shared" si="12"/>
        <v>33240</v>
      </c>
      <c r="O43" s="23">
        <f>+O35+O42</f>
        <v>14106</v>
      </c>
      <c r="P43" s="23">
        <f t="shared" si="12"/>
        <v>43711</v>
      </c>
      <c r="Q43" s="23">
        <f t="shared" si="12"/>
        <v>4026</v>
      </c>
      <c r="R43" s="23">
        <f t="shared" si="12"/>
        <v>11684</v>
      </c>
      <c r="S43" s="24">
        <f t="shared" si="12"/>
        <v>1410782</v>
      </c>
    </row>
    <row r="44" spans="1:21" ht="12.75">
      <c r="A44" s="147" t="s">
        <v>34</v>
      </c>
      <c r="B44" s="148"/>
      <c r="C44" s="25">
        <f aca="true" t="shared" si="13" ref="C44:S44">+C43/$S$43</f>
        <v>0.00753128406798499</v>
      </c>
      <c r="D44" s="25">
        <f t="shared" si="13"/>
        <v>0.017376178601654968</v>
      </c>
      <c r="E44" s="25">
        <f t="shared" si="13"/>
        <v>0.06273187494595196</v>
      </c>
      <c r="F44" s="25">
        <f t="shared" si="13"/>
        <v>0.016122264106006454</v>
      </c>
      <c r="G44" s="25">
        <f t="shared" si="13"/>
        <v>0.029123564094239933</v>
      </c>
      <c r="H44" s="25">
        <f t="shared" si="13"/>
        <v>0.07650579607621873</v>
      </c>
      <c r="I44" s="25">
        <f t="shared" si="13"/>
        <v>0.580772933025797</v>
      </c>
      <c r="J44" s="25">
        <f t="shared" si="13"/>
        <v>0.04167688558544127</v>
      </c>
      <c r="K44" s="25">
        <f t="shared" si="13"/>
        <v>0.025405059038178825</v>
      </c>
      <c r="L44" s="25">
        <f t="shared" si="13"/>
        <v>0.009833553305897013</v>
      </c>
      <c r="M44" s="25">
        <f t="shared" si="13"/>
        <v>0.057241303050364976</v>
      </c>
      <c r="N44" s="25">
        <f t="shared" si="13"/>
        <v>0.0235614006983361</v>
      </c>
      <c r="O44" s="25">
        <f t="shared" si="13"/>
        <v>0.009998709935340825</v>
      </c>
      <c r="P44" s="25">
        <f t="shared" si="13"/>
        <v>0.030983525449006295</v>
      </c>
      <c r="Q44" s="25">
        <f t="shared" si="13"/>
        <v>0.002853736438372477</v>
      </c>
      <c r="R44" s="25">
        <f t="shared" si="13"/>
        <v>0.008281931581208152</v>
      </c>
      <c r="S44" s="26">
        <f t="shared" si="13"/>
        <v>1</v>
      </c>
      <c r="T44" s="27"/>
      <c r="U44" s="27"/>
    </row>
    <row r="45" spans="1:21" ht="12.75">
      <c r="A45" s="149" t="s">
        <v>207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1"/>
      <c r="T45" s="27"/>
      <c r="U45" s="27"/>
    </row>
    <row r="46" spans="1:21" ht="12.75">
      <c r="A46" s="114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6"/>
      <c r="T46" s="28"/>
      <c r="U46" s="28"/>
    </row>
    <row r="47" spans="20:21" ht="12.75">
      <c r="T47" s="27"/>
      <c r="U47" s="27"/>
    </row>
    <row r="49" spans="1:19" ht="12.75">
      <c r="A49" s="130" t="s">
        <v>136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2"/>
    </row>
    <row r="50" spans="1:19" ht="12.75">
      <c r="A50" s="155" t="s">
        <v>245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7"/>
    </row>
    <row r="51" spans="1:19" ht="12.75">
      <c r="A51" s="160" t="s">
        <v>0</v>
      </c>
      <c r="B51" s="163" t="s">
        <v>1</v>
      </c>
      <c r="C51" s="166" t="s">
        <v>49</v>
      </c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8"/>
      <c r="S51" s="184" t="s">
        <v>33</v>
      </c>
    </row>
    <row r="52" spans="1:19" ht="12.75">
      <c r="A52" s="162"/>
      <c r="B52" s="165"/>
      <c r="C52" s="72" t="s">
        <v>164</v>
      </c>
      <c r="D52" s="75" t="s">
        <v>36</v>
      </c>
      <c r="E52" s="72" t="s">
        <v>37</v>
      </c>
      <c r="F52" s="72" t="s">
        <v>38</v>
      </c>
      <c r="G52" s="72" t="s">
        <v>39</v>
      </c>
      <c r="H52" s="72" t="s">
        <v>40</v>
      </c>
      <c r="I52" s="72" t="s">
        <v>48</v>
      </c>
      <c r="J52" s="72" t="s">
        <v>41</v>
      </c>
      <c r="K52" s="72" t="s">
        <v>42</v>
      </c>
      <c r="L52" s="72" t="s">
        <v>230</v>
      </c>
      <c r="M52" s="72" t="s">
        <v>43</v>
      </c>
      <c r="N52" s="72" t="s">
        <v>44</v>
      </c>
      <c r="O52" s="72" t="s">
        <v>163</v>
      </c>
      <c r="P52" s="72" t="s">
        <v>45</v>
      </c>
      <c r="Q52" s="72" t="s">
        <v>46</v>
      </c>
      <c r="R52" s="72" t="s">
        <v>47</v>
      </c>
      <c r="S52" s="185"/>
    </row>
    <row r="53" spans="1:19" ht="12.75">
      <c r="A53" s="15">
        <v>67</v>
      </c>
      <c r="B53" s="16" t="s">
        <v>15</v>
      </c>
      <c r="C53" s="15">
        <f aca="true" t="shared" si="14" ref="C53:D58">+C29+C5</f>
        <v>6904</v>
      </c>
      <c r="D53" s="15">
        <f t="shared" si="14"/>
        <v>6538</v>
      </c>
      <c r="E53" s="15">
        <f aca="true" t="shared" si="15" ref="E53:R53">+E29+E5</f>
        <v>30184</v>
      </c>
      <c r="F53" s="15">
        <f t="shared" si="15"/>
        <v>8701</v>
      </c>
      <c r="G53" s="15">
        <f t="shared" si="15"/>
        <v>16244</v>
      </c>
      <c r="H53" s="15">
        <f t="shared" si="15"/>
        <v>38606</v>
      </c>
      <c r="I53" s="15">
        <f aca="true" t="shared" si="16" ref="I53:I58">+I29+I5</f>
        <v>382057</v>
      </c>
      <c r="J53" s="15">
        <f t="shared" si="15"/>
        <v>27735</v>
      </c>
      <c r="K53" s="15">
        <f t="shared" si="15"/>
        <v>31195</v>
      </c>
      <c r="L53" s="15">
        <f aca="true" t="shared" si="17" ref="L53:L58">+L29+L5</f>
        <v>7487</v>
      </c>
      <c r="M53" s="15">
        <f t="shared" si="15"/>
        <v>31894</v>
      </c>
      <c r="N53" s="15">
        <f t="shared" si="15"/>
        <v>20930</v>
      </c>
      <c r="O53" s="15">
        <f aca="true" t="shared" si="18" ref="O53:O58">+O29+O5</f>
        <v>9957</v>
      </c>
      <c r="P53" s="15">
        <f t="shared" si="15"/>
        <v>26700</v>
      </c>
      <c r="Q53" s="15">
        <f t="shared" si="15"/>
        <v>1844</v>
      </c>
      <c r="R53" s="15">
        <f t="shared" si="15"/>
        <v>8008</v>
      </c>
      <c r="S53" s="15">
        <f aca="true" t="shared" si="19" ref="S53:S58">SUM(C53:R53)</f>
        <v>654984</v>
      </c>
    </row>
    <row r="54" spans="1:19" ht="12.75">
      <c r="A54" s="7">
        <v>78</v>
      </c>
      <c r="B54" s="17" t="s">
        <v>162</v>
      </c>
      <c r="C54" s="7">
        <f t="shared" si="14"/>
        <v>5421</v>
      </c>
      <c r="D54" s="7">
        <f t="shared" si="14"/>
        <v>13344</v>
      </c>
      <c r="E54" s="7">
        <f aca="true" t="shared" si="20" ref="E54:R54">+E30+E6</f>
        <v>57754</v>
      </c>
      <c r="F54" s="7">
        <f t="shared" si="20"/>
        <v>9206</v>
      </c>
      <c r="G54" s="7">
        <f t="shared" si="20"/>
        <v>17594</v>
      </c>
      <c r="H54" s="7">
        <f t="shared" si="20"/>
        <v>44858</v>
      </c>
      <c r="I54" s="7">
        <f t="shared" si="16"/>
        <v>442750</v>
      </c>
      <c r="J54" s="7">
        <f t="shared" si="20"/>
        <v>20002</v>
      </c>
      <c r="K54" s="7">
        <f t="shared" si="20"/>
        <v>17300</v>
      </c>
      <c r="L54" s="7">
        <f t="shared" si="17"/>
        <v>4892</v>
      </c>
      <c r="M54" s="7">
        <f t="shared" si="20"/>
        <v>35110</v>
      </c>
      <c r="N54" s="7">
        <f t="shared" si="20"/>
        <v>23756</v>
      </c>
      <c r="O54" s="7">
        <f t="shared" si="18"/>
        <v>6726</v>
      </c>
      <c r="P54" s="7">
        <f t="shared" si="20"/>
        <v>21496</v>
      </c>
      <c r="Q54" s="7">
        <f t="shared" si="20"/>
        <v>1983</v>
      </c>
      <c r="R54" s="7">
        <f t="shared" si="20"/>
        <v>4926</v>
      </c>
      <c r="S54" s="7">
        <f t="shared" si="19"/>
        <v>727118</v>
      </c>
    </row>
    <row r="55" spans="1:19" ht="12.75">
      <c r="A55" s="7">
        <v>80</v>
      </c>
      <c r="B55" s="17" t="s">
        <v>16</v>
      </c>
      <c r="C55" s="7">
        <f t="shared" si="14"/>
        <v>53</v>
      </c>
      <c r="D55" s="7">
        <f t="shared" si="14"/>
        <v>76</v>
      </c>
      <c r="E55" s="7">
        <f aca="true" t="shared" si="21" ref="E55:R55">+E31+E7</f>
        <v>158</v>
      </c>
      <c r="F55" s="7">
        <f t="shared" si="21"/>
        <v>51</v>
      </c>
      <c r="G55" s="7">
        <f t="shared" si="21"/>
        <v>359</v>
      </c>
      <c r="H55" s="7">
        <f t="shared" si="21"/>
        <v>17424</v>
      </c>
      <c r="I55" s="7">
        <f t="shared" si="16"/>
        <v>124529</v>
      </c>
      <c r="J55" s="7">
        <f t="shared" si="21"/>
        <v>875</v>
      </c>
      <c r="K55" s="7">
        <f t="shared" si="21"/>
        <v>712</v>
      </c>
      <c r="L55" s="7">
        <f t="shared" si="17"/>
        <v>190</v>
      </c>
      <c r="M55" s="7">
        <f t="shared" si="21"/>
        <v>3687</v>
      </c>
      <c r="N55" s="7">
        <f t="shared" si="21"/>
        <v>1775</v>
      </c>
      <c r="O55" s="7">
        <f t="shared" si="18"/>
        <v>683</v>
      </c>
      <c r="P55" s="7">
        <f t="shared" si="21"/>
        <v>2438</v>
      </c>
      <c r="Q55" s="7">
        <f t="shared" si="21"/>
        <v>29</v>
      </c>
      <c r="R55" s="7">
        <f t="shared" si="21"/>
        <v>46</v>
      </c>
      <c r="S55" s="7">
        <f t="shared" si="19"/>
        <v>153085</v>
      </c>
    </row>
    <row r="56" spans="1:19" ht="12.75">
      <c r="A56" s="7">
        <v>81</v>
      </c>
      <c r="B56" s="17" t="s">
        <v>225</v>
      </c>
      <c r="C56" s="7">
        <f t="shared" si="14"/>
        <v>2208</v>
      </c>
      <c r="D56" s="7">
        <f t="shared" si="14"/>
        <v>6704</v>
      </c>
      <c r="E56" s="7">
        <f aca="true" t="shared" si="22" ref="E56:R56">+E32+E8</f>
        <v>25178</v>
      </c>
      <c r="F56" s="7">
        <f t="shared" si="22"/>
        <v>7763</v>
      </c>
      <c r="G56" s="7">
        <f t="shared" si="22"/>
        <v>8886</v>
      </c>
      <c r="H56" s="7">
        <f t="shared" si="22"/>
        <v>37312</v>
      </c>
      <c r="I56" s="7">
        <f t="shared" si="16"/>
        <v>152182</v>
      </c>
      <c r="J56" s="7">
        <f t="shared" si="22"/>
        <v>23228</v>
      </c>
      <c r="K56" s="7">
        <f t="shared" si="22"/>
        <v>10665</v>
      </c>
      <c r="L56" s="7">
        <f t="shared" si="17"/>
        <v>7316</v>
      </c>
      <c r="M56" s="7">
        <f t="shared" si="22"/>
        <v>53589</v>
      </c>
      <c r="N56" s="7">
        <f t="shared" si="22"/>
        <v>13809</v>
      </c>
      <c r="O56" s="7">
        <f t="shared" si="18"/>
        <v>7453</v>
      </c>
      <c r="P56" s="7">
        <f t="shared" si="22"/>
        <v>17190</v>
      </c>
      <c r="Q56" s="7">
        <f t="shared" si="22"/>
        <v>1402</v>
      </c>
      <c r="R56" s="7">
        <f t="shared" si="22"/>
        <v>4936</v>
      </c>
      <c r="S56" s="7">
        <f t="shared" si="19"/>
        <v>379821</v>
      </c>
    </row>
    <row r="57" spans="1:19" ht="12.75">
      <c r="A57" s="7">
        <v>99</v>
      </c>
      <c r="B57" s="17" t="s">
        <v>208</v>
      </c>
      <c r="C57" s="7">
        <f t="shared" si="14"/>
        <v>4801</v>
      </c>
      <c r="D57" s="7">
        <f t="shared" si="14"/>
        <v>9272</v>
      </c>
      <c r="E57" s="7">
        <f aca="true" t="shared" si="23" ref="E57:R57">+E33+E9</f>
        <v>19288</v>
      </c>
      <c r="F57" s="7">
        <f t="shared" si="23"/>
        <v>11889</v>
      </c>
      <c r="G57" s="7">
        <f t="shared" si="23"/>
        <v>24554</v>
      </c>
      <c r="H57" s="7">
        <f t="shared" si="23"/>
        <v>51730</v>
      </c>
      <c r="I57" s="7">
        <f t="shared" si="16"/>
        <v>499007</v>
      </c>
      <c r="J57" s="7">
        <f t="shared" si="23"/>
        <v>19497</v>
      </c>
      <c r="K57" s="7">
        <f t="shared" si="23"/>
        <v>14067</v>
      </c>
      <c r="L57" s="7">
        <f t="shared" si="17"/>
        <v>3929</v>
      </c>
      <c r="M57" s="7">
        <f t="shared" si="23"/>
        <v>20723</v>
      </c>
      <c r="N57" s="7">
        <f t="shared" si="23"/>
        <v>9503</v>
      </c>
      <c r="O57" s="7">
        <f t="shared" si="18"/>
        <v>3274</v>
      </c>
      <c r="P57" s="7">
        <f t="shared" si="23"/>
        <v>14122</v>
      </c>
      <c r="Q57" s="7">
        <f t="shared" si="23"/>
        <v>1326</v>
      </c>
      <c r="R57" s="7">
        <f t="shared" si="23"/>
        <v>2677</v>
      </c>
      <c r="S57" s="7">
        <f t="shared" si="19"/>
        <v>709659</v>
      </c>
    </row>
    <row r="58" spans="1:19" ht="12.75">
      <c r="A58" s="10">
        <v>107</v>
      </c>
      <c r="B58" s="18" t="s">
        <v>209</v>
      </c>
      <c r="C58" s="10">
        <f t="shared" si="14"/>
        <v>6807</v>
      </c>
      <c r="D58" s="10">
        <f t="shared" si="14"/>
        <v>18012</v>
      </c>
      <c r="E58" s="10">
        <f aca="true" t="shared" si="24" ref="E58:R58">+E34+E10</f>
        <v>24457</v>
      </c>
      <c r="F58" s="10">
        <f t="shared" si="24"/>
        <v>8684</v>
      </c>
      <c r="G58" s="10">
        <f t="shared" si="24"/>
        <v>14467</v>
      </c>
      <c r="H58" s="10">
        <f t="shared" si="24"/>
        <v>54981</v>
      </c>
      <c r="I58" s="10">
        <f t="shared" si="16"/>
        <v>424370</v>
      </c>
      <c r="J58" s="10">
        <f t="shared" si="24"/>
        <v>16366</v>
      </c>
      <c r="K58" s="10">
        <f t="shared" si="24"/>
        <v>19326</v>
      </c>
      <c r="L58" s="10">
        <f t="shared" si="17"/>
        <v>12476</v>
      </c>
      <c r="M58" s="10">
        <f t="shared" si="24"/>
        <v>51783</v>
      </c>
      <c r="N58" s="10">
        <f t="shared" si="24"/>
        <v>16277</v>
      </c>
      <c r="O58" s="10">
        <f t="shared" si="18"/>
        <v>8439</v>
      </c>
      <c r="P58" s="10">
        <f t="shared" si="24"/>
        <v>30296</v>
      </c>
      <c r="Q58" s="10">
        <f t="shared" si="24"/>
        <v>3067</v>
      </c>
      <c r="R58" s="10">
        <f t="shared" si="24"/>
        <v>11037</v>
      </c>
      <c r="S58" s="10">
        <f t="shared" si="19"/>
        <v>720845</v>
      </c>
    </row>
    <row r="59" spans="1:19" ht="12.75">
      <c r="A59" s="140" t="s">
        <v>17</v>
      </c>
      <c r="B59" s="141"/>
      <c r="C59" s="19">
        <f>SUM(C53:C58)</f>
        <v>26194</v>
      </c>
      <c r="D59" s="19">
        <f>SUM(D53:D58)</f>
        <v>53946</v>
      </c>
      <c r="E59" s="19">
        <f aca="true" t="shared" si="25" ref="E59:S59">SUM(E53:E58)</f>
        <v>157019</v>
      </c>
      <c r="F59" s="19">
        <f t="shared" si="25"/>
        <v>46294</v>
      </c>
      <c r="G59" s="19">
        <f t="shared" si="25"/>
        <v>82104</v>
      </c>
      <c r="H59" s="19">
        <f t="shared" si="25"/>
        <v>244911</v>
      </c>
      <c r="I59" s="19">
        <f>SUM(I53:I58)</f>
        <v>2024895</v>
      </c>
      <c r="J59" s="19">
        <f t="shared" si="25"/>
        <v>107703</v>
      </c>
      <c r="K59" s="19">
        <f t="shared" si="25"/>
        <v>93265</v>
      </c>
      <c r="L59" s="19">
        <f>SUM(L53:L58)</f>
        <v>36290</v>
      </c>
      <c r="M59" s="19">
        <f t="shared" si="25"/>
        <v>196786</v>
      </c>
      <c r="N59" s="19">
        <f t="shared" si="25"/>
        <v>86050</v>
      </c>
      <c r="O59" s="19">
        <f>SUM(O53:O58)</f>
        <v>36532</v>
      </c>
      <c r="P59" s="19">
        <f t="shared" si="25"/>
        <v>112242</v>
      </c>
      <c r="Q59" s="19">
        <f t="shared" si="25"/>
        <v>9651</v>
      </c>
      <c r="R59" s="19">
        <f t="shared" si="25"/>
        <v>31630</v>
      </c>
      <c r="S59" s="20">
        <f t="shared" si="25"/>
        <v>3345512</v>
      </c>
    </row>
    <row r="60" spans="1:19" ht="12.75">
      <c r="A60" s="15">
        <v>62</v>
      </c>
      <c r="B60" s="16" t="s">
        <v>18</v>
      </c>
      <c r="C60" s="15">
        <f aca="true" t="shared" si="26" ref="C60:D65">+C36+C12</f>
        <v>0</v>
      </c>
      <c r="D60" s="15">
        <f t="shared" si="26"/>
        <v>2</v>
      </c>
      <c r="E60" s="15">
        <f aca="true" t="shared" si="27" ref="E60:R60">+E36+E12</f>
        <v>4</v>
      </c>
      <c r="F60" s="15">
        <f t="shared" si="27"/>
        <v>1106</v>
      </c>
      <c r="G60" s="15">
        <f t="shared" si="27"/>
        <v>311</v>
      </c>
      <c r="H60" s="15">
        <f t="shared" si="27"/>
        <v>24</v>
      </c>
      <c r="I60" s="15">
        <f aca="true" t="shared" si="28" ref="I60:I65">+I36+I12</f>
        <v>37</v>
      </c>
      <c r="J60" s="15">
        <f t="shared" si="27"/>
        <v>6</v>
      </c>
      <c r="K60" s="15">
        <f t="shared" si="27"/>
        <v>2</v>
      </c>
      <c r="L60" s="15">
        <f aca="true" t="shared" si="29" ref="L60:L65">+L36+L12</f>
        <v>0</v>
      </c>
      <c r="M60" s="15">
        <f t="shared" si="27"/>
        <v>2</v>
      </c>
      <c r="N60" s="15">
        <f t="shared" si="27"/>
        <v>0</v>
      </c>
      <c r="O60" s="15">
        <f aca="true" t="shared" si="30" ref="O60:O65">+O36+O12</f>
        <v>0</v>
      </c>
      <c r="P60" s="15">
        <f t="shared" si="27"/>
        <v>0</v>
      </c>
      <c r="Q60" s="15">
        <f t="shared" si="27"/>
        <v>0</v>
      </c>
      <c r="R60" s="15">
        <f t="shared" si="27"/>
        <v>0</v>
      </c>
      <c r="S60" s="15">
        <f aca="true" t="shared" si="31" ref="S60:S65">SUM(C60:R60)</f>
        <v>1494</v>
      </c>
    </row>
    <row r="61" spans="1:19" ht="12.75">
      <c r="A61" s="7">
        <v>63</v>
      </c>
      <c r="B61" s="17" t="s">
        <v>210</v>
      </c>
      <c r="C61" s="7">
        <f t="shared" si="26"/>
        <v>2</v>
      </c>
      <c r="D61" s="7">
        <f t="shared" si="26"/>
        <v>1</v>
      </c>
      <c r="E61" s="7">
        <f aca="true" t="shared" si="32" ref="E61:R61">+E37+E13</f>
        <v>2</v>
      </c>
      <c r="F61" s="7">
        <f t="shared" si="32"/>
        <v>2</v>
      </c>
      <c r="G61" s="7">
        <f t="shared" si="32"/>
        <v>52</v>
      </c>
      <c r="H61" s="7">
        <f t="shared" si="32"/>
        <v>330</v>
      </c>
      <c r="I61" s="7">
        <f t="shared" si="28"/>
        <v>717</v>
      </c>
      <c r="J61" s="7">
        <f t="shared" si="32"/>
        <v>21591</v>
      </c>
      <c r="K61" s="7">
        <f t="shared" si="32"/>
        <v>59</v>
      </c>
      <c r="L61" s="7">
        <f t="shared" si="29"/>
        <v>19</v>
      </c>
      <c r="M61" s="7">
        <f t="shared" si="32"/>
        <v>29</v>
      </c>
      <c r="N61" s="7">
        <f t="shared" si="32"/>
        <v>35</v>
      </c>
      <c r="O61" s="7">
        <f t="shared" si="30"/>
        <v>2</v>
      </c>
      <c r="P61" s="7">
        <f t="shared" si="32"/>
        <v>5</v>
      </c>
      <c r="Q61" s="7">
        <f t="shared" si="32"/>
        <v>0</v>
      </c>
      <c r="R61" s="7">
        <f t="shared" si="32"/>
        <v>0</v>
      </c>
      <c r="S61" s="7">
        <f t="shared" si="31"/>
        <v>22846</v>
      </c>
    </row>
    <row r="62" spans="1:19" ht="12.75">
      <c r="A62" s="7">
        <v>65</v>
      </c>
      <c r="B62" s="17" t="s">
        <v>19</v>
      </c>
      <c r="C62" s="7">
        <f t="shared" si="26"/>
        <v>167</v>
      </c>
      <c r="D62" s="7">
        <f t="shared" si="26"/>
        <v>186</v>
      </c>
      <c r="E62" s="7">
        <f aca="true" t="shared" si="33" ref="E62:R62">+E38+E14</f>
        <v>22810</v>
      </c>
      <c r="F62" s="7">
        <f t="shared" si="33"/>
        <v>153</v>
      </c>
      <c r="G62" s="7">
        <f t="shared" si="33"/>
        <v>868</v>
      </c>
      <c r="H62" s="7">
        <f t="shared" si="33"/>
        <v>464</v>
      </c>
      <c r="I62" s="7">
        <f t="shared" si="28"/>
        <v>1734</v>
      </c>
      <c r="J62" s="7">
        <f t="shared" si="33"/>
        <v>83</v>
      </c>
      <c r="K62" s="7">
        <f t="shared" si="33"/>
        <v>36</v>
      </c>
      <c r="L62" s="7">
        <f t="shared" si="29"/>
        <v>11</v>
      </c>
      <c r="M62" s="7">
        <f t="shared" si="33"/>
        <v>85</v>
      </c>
      <c r="N62" s="7">
        <f t="shared" si="33"/>
        <v>22</v>
      </c>
      <c r="O62" s="7">
        <f t="shared" si="30"/>
        <v>1</v>
      </c>
      <c r="P62" s="7">
        <f t="shared" si="33"/>
        <v>7</v>
      </c>
      <c r="Q62" s="7">
        <f t="shared" si="33"/>
        <v>0</v>
      </c>
      <c r="R62" s="7">
        <f t="shared" si="33"/>
        <v>1</v>
      </c>
      <c r="S62" s="7">
        <f t="shared" si="31"/>
        <v>26628</v>
      </c>
    </row>
    <row r="63" spans="1:19" ht="12.75">
      <c r="A63" s="7">
        <v>68</v>
      </c>
      <c r="B63" s="17" t="s">
        <v>20</v>
      </c>
      <c r="C63" s="7">
        <f t="shared" si="26"/>
        <v>1</v>
      </c>
      <c r="D63" s="7">
        <f t="shared" si="26"/>
        <v>2</v>
      </c>
      <c r="E63" s="7">
        <f aca="true" t="shared" si="34" ref="E63:R63">+E39+E15</f>
        <v>13</v>
      </c>
      <c r="F63" s="7">
        <f t="shared" si="34"/>
        <v>8</v>
      </c>
      <c r="G63" s="7">
        <f t="shared" si="34"/>
        <v>183</v>
      </c>
      <c r="H63" s="7">
        <f t="shared" si="34"/>
        <v>4554</v>
      </c>
      <c r="I63" s="7">
        <f t="shared" si="28"/>
        <v>395</v>
      </c>
      <c r="J63" s="7">
        <f t="shared" si="34"/>
        <v>78</v>
      </c>
      <c r="K63" s="7">
        <f t="shared" si="34"/>
        <v>20</v>
      </c>
      <c r="L63" s="7">
        <f t="shared" si="29"/>
        <v>0</v>
      </c>
      <c r="M63" s="7">
        <f t="shared" si="34"/>
        <v>29</v>
      </c>
      <c r="N63" s="7">
        <f t="shared" si="34"/>
        <v>1</v>
      </c>
      <c r="O63" s="7">
        <f t="shared" si="30"/>
        <v>0</v>
      </c>
      <c r="P63" s="7">
        <f t="shared" si="34"/>
        <v>0</v>
      </c>
      <c r="Q63" s="7">
        <f t="shared" si="34"/>
        <v>0</v>
      </c>
      <c r="R63" s="7">
        <f t="shared" si="34"/>
        <v>0</v>
      </c>
      <c r="S63" s="7">
        <f t="shared" si="31"/>
        <v>5284</v>
      </c>
    </row>
    <row r="64" spans="1:19" ht="12.75">
      <c r="A64" s="7">
        <v>76</v>
      </c>
      <c r="B64" s="17" t="s">
        <v>211</v>
      </c>
      <c r="C64" s="7">
        <f t="shared" si="26"/>
        <v>195</v>
      </c>
      <c r="D64" s="7">
        <f t="shared" si="26"/>
        <v>332</v>
      </c>
      <c r="E64" s="7">
        <f aca="true" t="shared" si="35" ref="E64:R64">+E40+E16</f>
        <v>379</v>
      </c>
      <c r="F64" s="7">
        <f t="shared" si="35"/>
        <v>253</v>
      </c>
      <c r="G64" s="7">
        <f t="shared" si="35"/>
        <v>766</v>
      </c>
      <c r="H64" s="7">
        <f t="shared" si="35"/>
        <v>2372</v>
      </c>
      <c r="I64" s="7">
        <f t="shared" si="28"/>
        <v>16485</v>
      </c>
      <c r="J64" s="7">
        <f t="shared" si="35"/>
        <v>1012</v>
      </c>
      <c r="K64" s="7">
        <f t="shared" si="35"/>
        <v>789</v>
      </c>
      <c r="L64" s="7">
        <f t="shared" si="29"/>
        <v>494</v>
      </c>
      <c r="M64" s="7">
        <f t="shared" si="35"/>
        <v>1397</v>
      </c>
      <c r="N64" s="7">
        <f t="shared" si="35"/>
        <v>1204</v>
      </c>
      <c r="O64" s="7">
        <f t="shared" si="30"/>
        <v>498</v>
      </c>
      <c r="P64" s="7">
        <f t="shared" si="35"/>
        <v>925</v>
      </c>
      <c r="Q64" s="7">
        <f t="shared" si="35"/>
        <v>129</v>
      </c>
      <c r="R64" s="7">
        <f t="shared" si="35"/>
        <v>208</v>
      </c>
      <c r="S64" s="7">
        <f t="shared" si="31"/>
        <v>27438</v>
      </c>
    </row>
    <row r="65" spans="1:19" ht="12.75">
      <c r="A65" s="10">
        <v>94</v>
      </c>
      <c r="B65" s="18" t="s">
        <v>21</v>
      </c>
      <c r="C65" s="10">
        <f t="shared" si="26"/>
        <v>11</v>
      </c>
      <c r="D65" s="10">
        <f t="shared" si="26"/>
        <v>10</v>
      </c>
      <c r="E65" s="10">
        <f aca="true" t="shared" si="36" ref="E65:R65">+E41+E17</f>
        <v>1745</v>
      </c>
      <c r="F65" s="10">
        <f t="shared" si="36"/>
        <v>3</v>
      </c>
      <c r="G65" s="10">
        <f t="shared" si="36"/>
        <v>151</v>
      </c>
      <c r="H65" s="10">
        <f t="shared" si="36"/>
        <v>0</v>
      </c>
      <c r="I65" s="10">
        <f t="shared" si="28"/>
        <v>3</v>
      </c>
      <c r="J65" s="10">
        <f t="shared" si="36"/>
        <v>0</v>
      </c>
      <c r="K65" s="10">
        <f t="shared" si="36"/>
        <v>0</v>
      </c>
      <c r="L65" s="10">
        <f t="shared" si="29"/>
        <v>0</v>
      </c>
      <c r="M65" s="10">
        <f t="shared" si="36"/>
        <v>1</v>
      </c>
      <c r="N65" s="10">
        <f t="shared" si="36"/>
        <v>0</v>
      </c>
      <c r="O65" s="10">
        <f t="shared" si="30"/>
        <v>0</v>
      </c>
      <c r="P65" s="10">
        <f t="shared" si="36"/>
        <v>0</v>
      </c>
      <c r="Q65" s="10">
        <f t="shared" si="36"/>
        <v>0</v>
      </c>
      <c r="R65" s="10">
        <f t="shared" si="36"/>
        <v>0</v>
      </c>
      <c r="S65" s="10">
        <f t="shared" si="31"/>
        <v>1924</v>
      </c>
    </row>
    <row r="66" spans="1:19" ht="12.75">
      <c r="A66" s="142" t="s">
        <v>22</v>
      </c>
      <c r="B66" s="143"/>
      <c r="C66" s="21">
        <f>SUM(C60:C65)</f>
        <v>376</v>
      </c>
      <c r="D66" s="21">
        <f>SUM(D60:D65)</f>
        <v>533</v>
      </c>
      <c r="E66" s="21">
        <f aca="true" t="shared" si="37" ref="E66:R66">SUM(E60:E65)</f>
        <v>24953</v>
      </c>
      <c r="F66" s="21">
        <f t="shared" si="37"/>
        <v>1525</v>
      </c>
      <c r="G66" s="21">
        <f t="shared" si="37"/>
        <v>2331</v>
      </c>
      <c r="H66" s="21">
        <f t="shared" si="37"/>
        <v>7744</v>
      </c>
      <c r="I66" s="21">
        <f>SUM(I60:I65)</f>
        <v>19371</v>
      </c>
      <c r="J66" s="21">
        <f t="shared" si="37"/>
        <v>22770</v>
      </c>
      <c r="K66" s="21">
        <f t="shared" si="37"/>
        <v>906</v>
      </c>
      <c r="L66" s="21">
        <f>SUM(L60:L65)</f>
        <v>524</v>
      </c>
      <c r="M66" s="21">
        <f t="shared" si="37"/>
        <v>1543</v>
      </c>
      <c r="N66" s="21">
        <f t="shared" si="37"/>
        <v>1262</v>
      </c>
      <c r="O66" s="21">
        <f>SUM(O60:O65)</f>
        <v>501</v>
      </c>
      <c r="P66" s="21">
        <f t="shared" si="37"/>
        <v>937</v>
      </c>
      <c r="Q66" s="21">
        <f t="shared" si="37"/>
        <v>129</v>
      </c>
      <c r="R66" s="21">
        <f t="shared" si="37"/>
        <v>209</v>
      </c>
      <c r="S66" s="22">
        <f>SUM(S60:S65)</f>
        <v>85614</v>
      </c>
    </row>
    <row r="67" spans="1:19" ht="12.75">
      <c r="A67" s="180" t="s">
        <v>23</v>
      </c>
      <c r="B67" s="168"/>
      <c r="C67" s="23">
        <f>+C59+C66</f>
        <v>26570</v>
      </c>
      <c r="D67" s="23">
        <f>+D59+D66</f>
        <v>54479</v>
      </c>
      <c r="E67" s="23">
        <f aca="true" t="shared" si="38" ref="E67:S67">+E59+E66</f>
        <v>181972</v>
      </c>
      <c r="F67" s="23">
        <f t="shared" si="38"/>
        <v>47819</v>
      </c>
      <c r="G67" s="23">
        <f t="shared" si="38"/>
        <v>84435</v>
      </c>
      <c r="H67" s="23">
        <f t="shared" si="38"/>
        <v>252655</v>
      </c>
      <c r="I67" s="23">
        <f>+I59+I66</f>
        <v>2044266</v>
      </c>
      <c r="J67" s="23">
        <f t="shared" si="38"/>
        <v>130473</v>
      </c>
      <c r="K67" s="23">
        <f t="shared" si="38"/>
        <v>94171</v>
      </c>
      <c r="L67" s="23">
        <f>+L59+L66</f>
        <v>36814</v>
      </c>
      <c r="M67" s="23">
        <f t="shared" si="38"/>
        <v>198329</v>
      </c>
      <c r="N67" s="23">
        <f t="shared" si="38"/>
        <v>87312</v>
      </c>
      <c r="O67" s="23">
        <f>+O59+O66</f>
        <v>37033</v>
      </c>
      <c r="P67" s="23">
        <f t="shared" si="38"/>
        <v>113179</v>
      </c>
      <c r="Q67" s="23">
        <f t="shared" si="38"/>
        <v>9780</v>
      </c>
      <c r="R67" s="23">
        <f t="shared" si="38"/>
        <v>31839</v>
      </c>
      <c r="S67" s="24">
        <f t="shared" si="38"/>
        <v>3431126</v>
      </c>
    </row>
    <row r="68" spans="1:19" ht="12.75">
      <c r="A68" s="147" t="s">
        <v>34</v>
      </c>
      <c r="B68" s="148"/>
      <c r="C68" s="25">
        <f aca="true" t="shared" si="39" ref="C68:S68">+C67/$S$67</f>
        <v>0.00774381354692308</v>
      </c>
      <c r="D68" s="25">
        <f t="shared" si="39"/>
        <v>0.015877877991073486</v>
      </c>
      <c r="E68" s="25">
        <f t="shared" si="39"/>
        <v>0.053035650687267094</v>
      </c>
      <c r="F68" s="25">
        <f t="shared" si="39"/>
        <v>0.013936824237874098</v>
      </c>
      <c r="G68" s="25">
        <f t="shared" si="39"/>
        <v>0.024608539587295832</v>
      </c>
      <c r="H68" s="25">
        <f t="shared" si="39"/>
        <v>0.07363617657876743</v>
      </c>
      <c r="I68" s="25">
        <f t="shared" si="39"/>
        <v>0.5958003291047895</v>
      </c>
      <c r="J68" s="25">
        <f t="shared" si="39"/>
        <v>0.03802629224342097</v>
      </c>
      <c r="K68" s="25">
        <f t="shared" si="39"/>
        <v>0.027446092040921844</v>
      </c>
      <c r="L68" s="25">
        <f t="shared" si="39"/>
        <v>0.010729422352895231</v>
      </c>
      <c r="M68" s="25">
        <f t="shared" si="39"/>
        <v>0.05780289036310529</v>
      </c>
      <c r="N68" s="25">
        <f t="shared" si="39"/>
        <v>0.02544703983473647</v>
      </c>
      <c r="O68" s="25">
        <f t="shared" si="39"/>
        <v>0.010793249796131067</v>
      </c>
      <c r="P68" s="25">
        <f t="shared" si="39"/>
        <v>0.03298596437437739</v>
      </c>
      <c r="Q68" s="25">
        <f t="shared" si="39"/>
        <v>0.0028503762321756766</v>
      </c>
      <c r="R68" s="25">
        <f t="shared" si="39"/>
        <v>0.009279461028245539</v>
      </c>
      <c r="S68" s="26">
        <f t="shared" si="39"/>
        <v>1</v>
      </c>
    </row>
    <row r="69" spans="1:19" ht="12.75">
      <c r="A69" s="149" t="s">
        <v>207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1"/>
    </row>
    <row r="70" spans="1:19" ht="12.75">
      <c r="A70" s="114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6"/>
    </row>
    <row r="73" ht="12.75">
      <c r="B73" s="70" t="s">
        <v>161</v>
      </c>
    </row>
  </sheetData>
  <sheetProtection/>
  <mergeCells count="34">
    <mergeCell ref="A59:B59"/>
    <mergeCell ref="A66:B66"/>
    <mergeCell ref="A67:B67"/>
    <mergeCell ref="A68:B68"/>
    <mergeCell ref="A51:A52"/>
    <mergeCell ref="A1:U1"/>
    <mergeCell ref="A2:U2"/>
    <mergeCell ref="B51:B52"/>
    <mergeCell ref="S51:S52"/>
    <mergeCell ref="A44:B44"/>
    <mergeCell ref="A27:A28"/>
    <mergeCell ref="B27:B28"/>
    <mergeCell ref="C51:R51"/>
    <mergeCell ref="A49:S49"/>
    <mergeCell ref="A50:S50"/>
    <mergeCell ref="A45:S45"/>
    <mergeCell ref="A21:U21"/>
    <mergeCell ref="A11:B11"/>
    <mergeCell ref="A18:B18"/>
    <mergeCell ref="A3:A4"/>
    <mergeCell ref="B3:B4"/>
    <mergeCell ref="S3:S4"/>
    <mergeCell ref="T3:U3"/>
    <mergeCell ref="C3:R3"/>
    <mergeCell ref="A69:S69"/>
    <mergeCell ref="S27:S28"/>
    <mergeCell ref="A43:B43"/>
    <mergeCell ref="A35:B35"/>
    <mergeCell ref="A42:B42"/>
    <mergeCell ref="A19:B19"/>
    <mergeCell ref="A20:B20"/>
    <mergeCell ref="C27:R27"/>
    <mergeCell ref="A25:S25"/>
    <mergeCell ref="A26:S26"/>
  </mergeCells>
  <hyperlinks>
    <hyperlink ref="W1" location="Indice!A2" display="Volver"/>
    <hyperlink ref="B73" location="Indice!A2" display="Volver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0"/>
  <sheetViews>
    <sheetView showGridLines="0" zoomScalePageLayoutView="0" workbookViewId="0" topLeftCell="A1">
      <selection activeCell="A1" sqref="A1:F1"/>
    </sheetView>
  </sheetViews>
  <sheetFormatPr defaultColWidth="11.421875" defaultRowHeight="12.75"/>
  <cols>
    <col min="1" max="1" width="5.8515625" style="3" customWidth="1"/>
    <col min="2" max="2" width="35.421875" style="3" bestFit="1" customWidth="1"/>
    <col min="3" max="6" width="17.421875" style="3" customWidth="1"/>
    <col min="7" max="16384" width="11.421875" style="3" customWidth="1"/>
  </cols>
  <sheetData>
    <row r="1" spans="1:8" ht="12.75">
      <c r="A1" s="130" t="s">
        <v>137</v>
      </c>
      <c r="B1" s="131"/>
      <c r="C1" s="131"/>
      <c r="D1" s="131"/>
      <c r="E1" s="131"/>
      <c r="F1" s="132"/>
      <c r="H1" s="70" t="s">
        <v>161</v>
      </c>
    </row>
    <row r="2" spans="1:6" ht="12.75">
      <c r="A2" s="170" t="s">
        <v>246</v>
      </c>
      <c r="B2" s="171"/>
      <c r="C2" s="171"/>
      <c r="D2" s="171"/>
      <c r="E2" s="171"/>
      <c r="F2" s="172"/>
    </row>
    <row r="3" spans="1:6" ht="13.5" customHeight="1">
      <c r="A3" s="133" t="s">
        <v>0</v>
      </c>
      <c r="B3" s="187" t="s">
        <v>1</v>
      </c>
      <c r="C3" s="189" t="s">
        <v>27</v>
      </c>
      <c r="D3" s="189"/>
      <c r="E3" s="189" t="s">
        <v>28</v>
      </c>
      <c r="F3" s="190"/>
    </row>
    <row r="4" spans="1:6" ht="12.75">
      <c r="A4" s="186"/>
      <c r="B4" s="188"/>
      <c r="C4" s="73" t="s">
        <v>30</v>
      </c>
      <c r="D4" s="72" t="s">
        <v>31</v>
      </c>
      <c r="E4" s="73" t="s">
        <v>30</v>
      </c>
      <c r="F4" s="76" t="s">
        <v>31</v>
      </c>
    </row>
    <row r="5" spans="1:6" ht="12.75">
      <c r="A5" s="15">
        <v>67</v>
      </c>
      <c r="B5" s="16" t="s">
        <v>15</v>
      </c>
      <c r="C5" s="15">
        <f>+Variación_anual_cartera!D7</f>
        <v>408279</v>
      </c>
      <c r="D5" s="6">
        <f aca="true" t="shared" si="0" ref="D5:D10">+C5/$C$11</f>
        <v>0.2062763163611855</v>
      </c>
      <c r="E5" s="15">
        <f>+Variación_anual_cartera!H7</f>
        <v>654984</v>
      </c>
      <c r="F5" s="6">
        <f aca="true" t="shared" si="1" ref="F5:F10">+E5/$E$11</f>
        <v>0.19577989856261163</v>
      </c>
    </row>
    <row r="6" spans="1:6" ht="12.75">
      <c r="A6" s="7">
        <v>78</v>
      </c>
      <c r="B6" s="17" t="s">
        <v>162</v>
      </c>
      <c r="C6" s="7">
        <f>+Variación_anual_cartera!D8</f>
        <v>434084</v>
      </c>
      <c r="D6" s="9">
        <f t="shared" si="0"/>
        <v>0.21931387240423547</v>
      </c>
      <c r="E6" s="7">
        <f>+Variación_anual_cartera!H8</f>
        <v>727118</v>
      </c>
      <c r="F6" s="9">
        <f t="shared" si="1"/>
        <v>0.21734132174686566</v>
      </c>
    </row>
    <row r="7" spans="1:6" ht="12.75">
      <c r="A7" s="7">
        <v>80</v>
      </c>
      <c r="B7" s="17" t="s">
        <v>16</v>
      </c>
      <c r="C7" s="7">
        <f>+Variación_anual_cartera!D9</f>
        <v>80607</v>
      </c>
      <c r="D7" s="9">
        <f t="shared" si="0"/>
        <v>0.040725374150828435</v>
      </c>
      <c r="E7" s="7">
        <f>+Variación_anual_cartera!H9</f>
        <v>153085</v>
      </c>
      <c r="F7" s="9">
        <f t="shared" si="1"/>
        <v>0.04575831741150532</v>
      </c>
    </row>
    <row r="8" spans="1:6" ht="12.75">
      <c r="A8" s="7">
        <v>81</v>
      </c>
      <c r="B8" s="17" t="s">
        <v>225</v>
      </c>
      <c r="C8" s="7">
        <f>+Variación_anual_cartera!D10</f>
        <v>232644</v>
      </c>
      <c r="D8" s="9">
        <f t="shared" si="0"/>
        <v>0.11753959264015941</v>
      </c>
      <c r="E8" s="7">
        <f>+Variación_anual_cartera!H10</f>
        <v>379821</v>
      </c>
      <c r="F8" s="9">
        <f t="shared" si="1"/>
        <v>0.11353150130682538</v>
      </c>
    </row>
    <row r="9" spans="1:6" ht="12.75">
      <c r="A9" s="7">
        <v>99</v>
      </c>
      <c r="B9" s="17" t="s">
        <v>208</v>
      </c>
      <c r="C9" s="7">
        <f>+Variación_anual_cartera!D11</f>
        <v>388616</v>
      </c>
      <c r="D9" s="9">
        <f t="shared" si="0"/>
        <v>0.19634190580220504</v>
      </c>
      <c r="E9" s="7">
        <f>+Variación_anual_cartera!H11</f>
        <v>709659</v>
      </c>
      <c r="F9" s="9">
        <f t="shared" si="1"/>
        <v>0.2121226885451315</v>
      </c>
    </row>
    <row r="10" spans="1:6" ht="12.75">
      <c r="A10" s="10">
        <v>107</v>
      </c>
      <c r="B10" s="18" t="s">
        <v>209</v>
      </c>
      <c r="C10" s="10">
        <f>+Variación_anual_cartera!D12</f>
        <v>435052</v>
      </c>
      <c r="D10" s="12">
        <f t="shared" si="0"/>
        <v>0.21980293864138611</v>
      </c>
      <c r="E10" s="10">
        <f>+Variación_anual_cartera!H12</f>
        <v>720845</v>
      </c>
      <c r="F10" s="12">
        <f t="shared" si="1"/>
        <v>0.21546627242706048</v>
      </c>
    </row>
    <row r="11" spans="1:6" ht="12.75" customHeight="1">
      <c r="A11" s="140" t="s">
        <v>17</v>
      </c>
      <c r="B11" s="141"/>
      <c r="C11" s="19">
        <f>SUM(C5:C10)</f>
        <v>1979282</v>
      </c>
      <c r="D11" s="52">
        <f>+C11/C19</f>
        <v>0.979675738389106</v>
      </c>
      <c r="E11" s="19">
        <f>+Variación_anual_cartera!H13</f>
        <v>3345512</v>
      </c>
      <c r="F11" s="53">
        <f>+E11/E19</f>
        <v>0.9750478414374756</v>
      </c>
    </row>
    <row r="12" spans="1:6" ht="12.75">
      <c r="A12" s="15">
        <v>62</v>
      </c>
      <c r="B12" s="16" t="s">
        <v>18</v>
      </c>
      <c r="C12" s="15">
        <f>+Variación_anual_cartera!D14</f>
        <v>596</v>
      </c>
      <c r="D12" s="6">
        <f aca="true" t="shared" si="2" ref="D12:D17">+C12/$C$18</f>
        <v>0.01451463640348741</v>
      </c>
      <c r="E12" s="15">
        <f>+Variación_anual_cartera!H14</f>
        <v>1494</v>
      </c>
      <c r="F12" s="6">
        <f aca="true" t="shared" si="3" ref="F12:F17">+E12/$E$18</f>
        <v>0.017450416987875816</v>
      </c>
    </row>
    <row r="13" spans="1:6" ht="12.75">
      <c r="A13" s="7">
        <v>63</v>
      </c>
      <c r="B13" s="17" t="s">
        <v>210</v>
      </c>
      <c r="C13" s="7">
        <f>+Variación_anual_cartera!D15</f>
        <v>11097</v>
      </c>
      <c r="D13" s="9">
        <f t="shared" si="2"/>
        <v>0.2702498660562077</v>
      </c>
      <c r="E13" s="7">
        <f>+Variación_anual_cartera!H15</f>
        <v>22846</v>
      </c>
      <c r="F13" s="9">
        <f t="shared" si="3"/>
        <v>0.2668488798560983</v>
      </c>
    </row>
    <row r="14" spans="1:6" ht="12.75">
      <c r="A14" s="7">
        <v>65</v>
      </c>
      <c r="B14" s="17" t="s">
        <v>19</v>
      </c>
      <c r="C14" s="7">
        <f>+Variación_anual_cartera!D16</f>
        <v>10967</v>
      </c>
      <c r="D14" s="9">
        <f t="shared" si="2"/>
        <v>0.26708392187423896</v>
      </c>
      <c r="E14" s="7">
        <f>+Variación_anual_cartera!H16</f>
        <v>26628</v>
      </c>
      <c r="F14" s="9">
        <f t="shared" si="3"/>
        <v>0.3110238979606139</v>
      </c>
    </row>
    <row r="15" spans="1:6" ht="12.75">
      <c r="A15" s="7">
        <v>68</v>
      </c>
      <c r="B15" s="17" t="s">
        <v>20</v>
      </c>
      <c r="C15" s="7">
        <f>+Variación_anual_cartera!D17</f>
        <v>1874</v>
      </c>
      <c r="D15" s="9">
        <f t="shared" si="2"/>
        <v>0.045638303053918465</v>
      </c>
      <c r="E15" s="7">
        <f>+Variación_anual_cartera!H17</f>
        <v>5284</v>
      </c>
      <c r="F15" s="9">
        <f t="shared" si="3"/>
        <v>0.06171887775363842</v>
      </c>
    </row>
    <row r="16" spans="1:6" ht="12.75">
      <c r="A16" s="7">
        <v>76</v>
      </c>
      <c r="B16" s="17" t="s">
        <v>211</v>
      </c>
      <c r="C16" s="7">
        <f>+Variación_anual_cartera!D18</f>
        <v>15751</v>
      </c>
      <c r="D16" s="9">
        <f t="shared" si="2"/>
        <v>0.38359066777068823</v>
      </c>
      <c r="E16" s="7">
        <f>+Variación_anual_cartera!H18</f>
        <v>27438</v>
      </c>
      <c r="F16" s="9">
        <f t="shared" si="3"/>
        <v>0.3204849674118719</v>
      </c>
    </row>
    <row r="17" spans="1:6" ht="12.75">
      <c r="A17" s="10">
        <v>94</v>
      </c>
      <c r="B17" s="18" t="s">
        <v>21</v>
      </c>
      <c r="C17" s="10">
        <f>+Variación_anual_cartera!D19</f>
        <v>777</v>
      </c>
      <c r="D17" s="12">
        <f t="shared" si="2"/>
        <v>0.018922604841459256</v>
      </c>
      <c r="E17" s="10">
        <f>+Variación_anual_cartera!H19</f>
        <v>1924</v>
      </c>
      <c r="F17" s="12">
        <f t="shared" si="3"/>
        <v>0.02247296002990165</v>
      </c>
    </row>
    <row r="18" spans="1:6" ht="12.75" customHeight="1">
      <c r="A18" s="142" t="s">
        <v>22</v>
      </c>
      <c r="B18" s="143"/>
      <c r="C18" s="21">
        <f>SUM(C12:C17)</f>
        <v>41062</v>
      </c>
      <c r="D18" s="54">
        <f>+C18/C19</f>
        <v>0.020324261610893988</v>
      </c>
      <c r="E18" s="21">
        <f>SUM(E12:E17)</f>
        <v>85614</v>
      </c>
      <c r="F18" s="55">
        <f>+E18/E19</f>
        <v>0.024952158562524373</v>
      </c>
    </row>
    <row r="19" spans="1:6" ht="12.75" customHeight="1">
      <c r="A19" s="147" t="s">
        <v>23</v>
      </c>
      <c r="B19" s="148"/>
      <c r="C19" s="56">
        <f>+C18+C11</f>
        <v>2020344</v>
      </c>
      <c r="D19" s="25">
        <f>+C19/C19</f>
        <v>1</v>
      </c>
      <c r="E19" s="56">
        <f>+E11+E18</f>
        <v>3431126</v>
      </c>
      <c r="F19" s="26">
        <v>1</v>
      </c>
    </row>
    <row r="20" spans="1:6" ht="12.75">
      <c r="A20" s="149" t="s">
        <v>207</v>
      </c>
      <c r="B20" s="150"/>
      <c r="C20" s="150"/>
      <c r="D20" s="150"/>
      <c r="E20" s="150"/>
      <c r="F20" s="151"/>
    </row>
    <row r="21" spans="1:6" ht="12.75">
      <c r="A21" s="86" t="s">
        <v>216</v>
      </c>
      <c r="B21" s="89"/>
      <c r="C21" s="89"/>
      <c r="D21" s="89"/>
      <c r="E21" s="89"/>
      <c r="F21" s="90"/>
    </row>
    <row r="22" spans="1:6" ht="12.75">
      <c r="A22" s="191"/>
      <c r="B22" s="192"/>
      <c r="C22" s="192"/>
      <c r="D22" s="192"/>
      <c r="E22" s="192"/>
      <c r="F22" s="193"/>
    </row>
    <row r="23" spans="1:6" ht="12.75">
      <c r="A23" s="14"/>
      <c r="B23" s="14"/>
      <c r="C23" s="14"/>
      <c r="D23" s="14"/>
      <c r="E23" s="14"/>
      <c r="F23" s="14"/>
    </row>
    <row r="25" spans="1:6" ht="12.75">
      <c r="A25" s="130" t="s">
        <v>138</v>
      </c>
      <c r="B25" s="131"/>
      <c r="C25" s="131"/>
      <c r="D25" s="131"/>
      <c r="E25" s="131"/>
      <c r="F25" s="132"/>
    </row>
    <row r="26" spans="1:6" ht="12.75">
      <c r="A26" s="170" t="s">
        <v>224</v>
      </c>
      <c r="B26" s="171"/>
      <c r="C26" s="171"/>
      <c r="D26" s="171"/>
      <c r="E26" s="171"/>
      <c r="F26" s="172"/>
    </row>
    <row r="27" spans="1:6" ht="12.75">
      <c r="A27" s="133" t="s">
        <v>0</v>
      </c>
      <c r="B27" s="187" t="s">
        <v>1</v>
      </c>
      <c r="C27" s="189" t="s">
        <v>27</v>
      </c>
      <c r="D27" s="189"/>
      <c r="E27" s="189" t="s">
        <v>28</v>
      </c>
      <c r="F27" s="190"/>
    </row>
    <row r="28" spans="1:6" ht="12.75">
      <c r="A28" s="186"/>
      <c r="B28" s="188"/>
      <c r="C28" s="73" t="s">
        <v>30</v>
      </c>
      <c r="D28" s="72" t="s">
        <v>31</v>
      </c>
      <c r="E28" s="73" t="s">
        <v>30</v>
      </c>
      <c r="F28" s="76" t="s">
        <v>31</v>
      </c>
    </row>
    <row r="29" spans="1:6" ht="12.75">
      <c r="A29" s="15">
        <v>67</v>
      </c>
      <c r="B29" s="16" t="s">
        <v>15</v>
      </c>
      <c r="C29" s="15">
        <f>+C5</f>
        <v>408279</v>
      </c>
      <c r="D29" s="6">
        <f aca="true" t="shared" si="4" ref="D29:D34">+C29/$C$11</f>
        <v>0.2062763163611855</v>
      </c>
      <c r="E29" s="15">
        <f>+E5</f>
        <v>654984</v>
      </c>
      <c r="F29" s="6">
        <f aca="true" t="shared" si="5" ref="F29:F34">+E29/$E$11</f>
        <v>0.19577989856261163</v>
      </c>
    </row>
    <row r="30" spans="1:6" ht="12.75">
      <c r="A30" s="7">
        <v>78</v>
      </c>
      <c r="B30" s="17" t="s">
        <v>162</v>
      </c>
      <c r="C30" s="7">
        <f>+C6</f>
        <v>434084</v>
      </c>
      <c r="D30" s="9">
        <f t="shared" si="4"/>
        <v>0.21931387240423547</v>
      </c>
      <c r="E30" s="7">
        <f>+E6</f>
        <v>727118</v>
      </c>
      <c r="F30" s="9">
        <f t="shared" si="5"/>
        <v>0.21734132174686566</v>
      </c>
    </row>
    <row r="31" spans="1:6" ht="12.75">
      <c r="A31" s="7">
        <v>80</v>
      </c>
      <c r="B31" s="17" t="s">
        <v>217</v>
      </c>
      <c r="C31" s="7"/>
      <c r="D31" s="9">
        <f t="shared" si="4"/>
        <v>0</v>
      </c>
      <c r="E31" s="7"/>
      <c r="F31" s="9">
        <f t="shared" si="5"/>
        <v>0</v>
      </c>
    </row>
    <row r="32" spans="1:6" ht="12.75">
      <c r="A32" s="7">
        <v>81</v>
      </c>
      <c r="B32" s="17" t="s">
        <v>225</v>
      </c>
      <c r="C32" s="7">
        <f>+C8</f>
        <v>232644</v>
      </c>
      <c r="D32" s="9">
        <f t="shared" si="4"/>
        <v>0.11753959264015941</v>
      </c>
      <c r="E32" s="7">
        <f>+E8</f>
        <v>379821</v>
      </c>
      <c r="F32" s="9">
        <f t="shared" si="5"/>
        <v>0.11353150130682538</v>
      </c>
    </row>
    <row r="33" spans="1:6" ht="12.75">
      <c r="A33" s="7">
        <v>99</v>
      </c>
      <c r="B33" s="17" t="s">
        <v>218</v>
      </c>
      <c r="C33" s="7">
        <f>+C9+C7</f>
        <v>469223</v>
      </c>
      <c r="D33" s="9">
        <f t="shared" si="4"/>
        <v>0.23706727995303348</v>
      </c>
      <c r="E33" s="7">
        <f>+E9+E7</f>
        <v>862744</v>
      </c>
      <c r="F33" s="9">
        <f t="shared" si="5"/>
        <v>0.2578810059566368</v>
      </c>
    </row>
    <row r="34" spans="1:6" ht="12.75">
      <c r="A34" s="10">
        <v>107</v>
      </c>
      <c r="B34" s="18" t="s">
        <v>209</v>
      </c>
      <c r="C34" s="10">
        <f>+C10</f>
        <v>435052</v>
      </c>
      <c r="D34" s="12">
        <f t="shared" si="4"/>
        <v>0.21980293864138611</v>
      </c>
      <c r="E34" s="10">
        <f>+E10</f>
        <v>720845</v>
      </c>
      <c r="F34" s="12">
        <f t="shared" si="5"/>
        <v>0.21546627242706048</v>
      </c>
    </row>
    <row r="35" spans="1:6" ht="12.75">
      <c r="A35" s="140" t="s">
        <v>17</v>
      </c>
      <c r="B35" s="141"/>
      <c r="C35" s="19">
        <f>SUM(C29:C34)</f>
        <v>1979282</v>
      </c>
      <c r="D35" s="52">
        <f>+C35/C43</f>
        <v>0.979675738389106</v>
      </c>
      <c r="E35" s="19">
        <f>SUM(E29:E34)</f>
        <v>3345512</v>
      </c>
      <c r="F35" s="53">
        <f>+E35/E43</f>
        <v>0.9750478414374756</v>
      </c>
    </row>
    <row r="36" spans="1:6" ht="12.75">
      <c r="A36" s="15">
        <v>62</v>
      </c>
      <c r="B36" s="16" t="s">
        <v>18</v>
      </c>
      <c r="C36" s="15">
        <f aca="true" t="shared" si="6" ref="C36:C41">+C12</f>
        <v>596</v>
      </c>
      <c r="D36" s="6">
        <f aca="true" t="shared" si="7" ref="D36:D41">+C36/$C$18</f>
        <v>0.01451463640348741</v>
      </c>
      <c r="E36" s="15">
        <f aca="true" t="shared" si="8" ref="E36:E41">+E12</f>
        <v>1494</v>
      </c>
      <c r="F36" s="6">
        <f aca="true" t="shared" si="9" ref="F36:F41">+E36/$E$18</f>
        <v>0.017450416987875816</v>
      </c>
    </row>
    <row r="37" spans="1:6" ht="12.75">
      <c r="A37" s="7">
        <v>63</v>
      </c>
      <c r="B37" s="17" t="s">
        <v>210</v>
      </c>
      <c r="C37" s="7">
        <f t="shared" si="6"/>
        <v>11097</v>
      </c>
      <c r="D37" s="9">
        <f t="shared" si="7"/>
        <v>0.2702498660562077</v>
      </c>
      <c r="E37" s="7">
        <f t="shared" si="8"/>
        <v>22846</v>
      </c>
      <c r="F37" s="9">
        <f t="shared" si="9"/>
        <v>0.2668488798560983</v>
      </c>
    </row>
    <row r="38" spans="1:6" ht="12.75">
      <c r="A38" s="7">
        <v>65</v>
      </c>
      <c r="B38" s="17" t="s">
        <v>19</v>
      </c>
      <c r="C38" s="7">
        <f t="shared" si="6"/>
        <v>10967</v>
      </c>
      <c r="D38" s="9">
        <f t="shared" si="7"/>
        <v>0.26708392187423896</v>
      </c>
      <c r="E38" s="7">
        <f t="shared" si="8"/>
        <v>26628</v>
      </c>
      <c r="F38" s="9">
        <f t="shared" si="9"/>
        <v>0.3110238979606139</v>
      </c>
    </row>
    <row r="39" spans="1:6" ht="12.75">
      <c r="A39" s="7">
        <v>68</v>
      </c>
      <c r="B39" s="17" t="s">
        <v>20</v>
      </c>
      <c r="C39" s="7">
        <f t="shared" si="6"/>
        <v>1874</v>
      </c>
      <c r="D39" s="9">
        <f t="shared" si="7"/>
        <v>0.045638303053918465</v>
      </c>
      <c r="E39" s="7">
        <f t="shared" si="8"/>
        <v>5284</v>
      </c>
      <c r="F39" s="9">
        <f t="shared" si="9"/>
        <v>0.06171887775363842</v>
      </c>
    </row>
    <row r="40" spans="1:6" ht="12.75">
      <c r="A40" s="7">
        <v>76</v>
      </c>
      <c r="B40" s="17" t="s">
        <v>211</v>
      </c>
      <c r="C40" s="7">
        <f t="shared" si="6"/>
        <v>15751</v>
      </c>
      <c r="D40" s="9">
        <f t="shared" si="7"/>
        <v>0.38359066777068823</v>
      </c>
      <c r="E40" s="7">
        <f t="shared" si="8"/>
        <v>27438</v>
      </c>
      <c r="F40" s="9">
        <f t="shared" si="9"/>
        <v>0.3204849674118719</v>
      </c>
    </row>
    <row r="41" spans="1:6" ht="12.75">
      <c r="A41" s="10">
        <v>94</v>
      </c>
      <c r="B41" s="18" t="s">
        <v>21</v>
      </c>
      <c r="C41" s="10">
        <f t="shared" si="6"/>
        <v>777</v>
      </c>
      <c r="D41" s="12">
        <f t="shared" si="7"/>
        <v>0.018922604841459256</v>
      </c>
      <c r="E41" s="10">
        <f t="shared" si="8"/>
        <v>1924</v>
      </c>
      <c r="F41" s="12">
        <f t="shared" si="9"/>
        <v>0.02247296002990165</v>
      </c>
    </row>
    <row r="42" spans="1:6" ht="12.75">
      <c r="A42" s="142" t="s">
        <v>22</v>
      </c>
      <c r="B42" s="143"/>
      <c r="C42" s="21">
        <f>SUM(C36:C41)</f>
        <v>41062</v>
      </c>
      <c r="D42" s="54">
        <f>+C42/C43</f>
        <v>0.020324261610893988</v>
      </c>
      <c r="E42" s="21">
        <f>SUM(E36:E41)</f>
        <v>85614</v>
      </c>
      <c r="F42" s="55">
        <f>+E42/E43</f>
        <v>0.024952158562524373</v>
      </c>
    </row>
    <row r="43" spans="1:6" ht="12.75">
      <c r="A43" s="147" t="s">
        <v>23</v>
      </c>
      <c r="B43" s="148"/>
      <c r="C43" s="56">
        <f>+C42+C35</f>
        <v>2020344</v>
      </c>
      <c r="D43" s="25">
        <f>+C43/C43</f>
        <v>1</v>
      </c>
      <c r="E43" s="56">
        <f>+E35+E42</f>
        <v>3431126</v>
      </c>
      <c r="F43" s="26">
        <v>1</v>
      </c>
    </row>
    <row r="44" spans="1:6" ht="12.75">
      <c r="A44" s="149" t="s">
        <v>207</v>
      </c>
      <c r="B44" s="150"/>
      <c r="C44" s="150"/>
      <c r="D44" s="150"/>
      <c r="E44" s="150"/>
      <c r="F44" s="151"/>
    </row>
    <row r="45" spans="1:6" ht="12.75">
      <c r="A45" s="194" t="s">
        <v>216</v>
      </c>
      <c r="B45" s="195"/>
      <c r="C45" s="195"/>
      <c r="D45" s="195"/>
      <c r="E45" s="195"/>
      <c r="F45" s="196"/>
    </row>
    <row r="46" spans="1:6" ht="12.75">
      <c r="A46" s="86" t="s">
        <v>219</v>
      </c>
      <c r="B46" s="87"/>
      <c r="C46" s="87"/>
      <c r="D46" s="87"/>
      <c r="E46" s="87"/>
      <c r="F46" s="88"/>
    </row>
    <row r="47" spans="1:6" ht="12.75">
      <c r="A47" s="191"/>
      <c r="B47" s="192"/>
      <c r="C47" s="192"/>
      <c r="D47" s="192"/>
      <c r="E47" s="192"/>
      <c r="F47" s="193"/>
    </row>
    <row r="50" ht="12.75">
      <c r="B50" s="70" t="s">
        <v>161</v>
      </c>
    </row>
  </sheetData>
  <sheetProtection/>
  <mergeCells count="23">
    <mergeCell ref="A18:B18"/>
    <mergeCell ref="A20:F20"/>
    <mergeCell ref="A35:B35"/>
    <mergeCell ref="A42:B42"/>
    <mergeCell ref="A44:F44"/>
    <mergeCell ref="A47:F47"/>
    <mergeCell ref="A43:B43"/>
    <mergeCell ref="A45:F45"/>
    <mergeCell ref="A26:F26"/>
    <mergeCell ref="A27:A28"/>
    <mergeCell ref="B27:B28"/>
    <mergeCell ref="C27:D27"/>
    <mergeCell ref="E27:F27"/>
    <mergeCell ref="A19:B19"/>
    <mergeCell ref="A25:F25"/>
    <mergeCell ref="A22:F22"/>
    <mergeCell ref="A11:B11"/>
    <mergeCell ref="A1:F1"/>
    <mergeCell ref="A3:A4"/>
    <mergeCell ref="B3:B4"/>
    <mergeCell ref="C3:D3"/>
    <mergeCell ref="E3:F3"/>
    <mergeCell ref="A2:F2"/>
  </mergeCells>
  <hyperlinks>
    <hyperlink ref="H1" location="Indice!A2" display="Volver"/>
    <hyperlink ref="B50" location="Indice!A2" display="Volver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5.28125" style="3" bestFit="1" customWidth="1"/>
    <col min="2" max="2" width="35.57421875" style="3" bestFit="1" customWidth="1"/>
    <col min="3" max="7" width="15.28125" style="3" customWidth="1"/>
    <col min="8" max="8" width="11.421875" style="3" customWidth="1"/>
    <col min="9" max="9" width="8.00390625" style="3" bestFit="1" customWidth="1"/>
    <col min="10" max="16384" width="11.421875" style="3" customWidth="1"/>
  </cols>
  <sheetData>
    <row r="1" spans="1:9" ht="12.75">
      <c r="A1" s="130" t="s">
        <v>139</v>
      </c>
      <c r="B1" s="131"/>
      <c r="C1" s="131"/>
      <c r="D1" s="131"/>
      <c r="E1" s="131"/>
      <c r="F1" s="131"/>
      <c r="G1" s="132"/>
      <c r="I1" s="70" t="s">
        <v>161</v>
      </c>
    </row>
    <row r="2" spans="1:7" ht="12.75">
      <c r="A2" s="170" t="s">
        <v>247</v>
      </c>
      <c r="B2" s="171"/>
      <c r="C2" s="171"/>
      <c r="D2" s="171"/>
      <c r="E2" s="171"/>
      <c r="F2" s="171"/>
      <c r="G2" s="172"/>
    </row>
    <row r="3" spans="1:7" ht="13.5" customHeight="1">
      <c r="A3" s="78" t="s">
        <v>0</v>
      </c>
      <c r="B3" s="79" t="s">
        <v>1</v>
      </c>
      <c r="C3" s="79" t="s">
        <v>203</v>
      </c>
      <c r="D3" s="79" t="s">
        <v>204</v>
      </c>
      <c r="E3" s="79" t="s">
        <v>32</v>
      </c>
      <c r="F3" s="79" t="s">
        <v>202</v>
      </c>
      <c r="G3" s="74" t="s">
        <v>33</v>
      </c>
    </row>
    <row r="4" spans="1:7" ht="12.75">
      <c r="A4" s="15">
        <v>67</v>
      </c>
      <c r="B4" s="16" t="s">
        <v>15</v>
      </c>
      <c r="C4" s="5">
        <v>551815</v>
      </c>
      <c r="D4" s="39">
        <v>14754</v>
      </c>
      <c r="E4" s="5">
        <v>53761</v>
      </c>
      <c r="F4" s="5">
        <v>34654</v>
      </c>
      <c r="G4" s="39">
        <f aca="true" t="shared" si="0" ref="G4:G9">SUM(C4:F4)</f>
        <v>654984</v>
      </c>
    </row>
    <row r="5" spans="1:7" ht="12.75">
      <c r="A5" s="7">
        <v>78</v>
      </c>
      <c r="B5" s="17" t="s">
        <v>162</v>
      </c>
      <c r="C5" s="8">
        <v>610572</v>
      </c>
      <c r="D5" s="33">
        <v>11739</v>
      </c>
      <c r="E5" s="8">
        <v>70885</v>
      </c>
      <c r="F5" s="8">
        <v>33922</v>
      </c>
      <c r="G5" s="33">
        <f t="shared" si="0"/>
        <v>727118</v>
      </c>
    </row>
    <row r="6" spans="1:7" ht="12.75">
      <c r="A6" s="7">
        <v>80</v>
      </c>
      <c r="B6" s="17" t="s">
        <v>16</v>
      </c>
      <c r="C6" s="8">
        <v>116679</v>
      </c>
      <c r="D6" s="33">
        <v>20990</v>
      </c>
      <c r="E6" s="8">
        <v>5585</v>
      </c>
      <c r="F6" s="8">
        <v>9831</v>
      </c>
      <c r="G6" s="33">
        <f t="shared" si="0"/>
        <v>153085</v>
      </c>
    </row>
    <row r="7" spans="1:7" ht="12.75">
      <c r="A7" s="7">
        <v>81</v>
      </c>
      <c r="B7" s="17" t="s">
        <v>225</v>
      </c>
      <c r="C7" s="8">
        <v>324581</v>
      </c>
      <c r="D7" s="33">
        <v>8427</v>
      </c>
      <c r="E7" s="8">
        <v>35654</v>
      </c>
      <c r="F7" s="8">
        <v>11159</v>
      </c>
      <c r="G7" s="33">
        <f t="shared" si="0"/>
        <v>379821</v>
      </c>
    </row>
    <row r="8" spans="1:7" ht="12.75">
      <c r="A8" s="7">
        <v>99</v>
      </c>
      <c r="B8" s="17" t="s">
        <v>208</v>
      </c>
      <c r="C8" s="8">
        <v>593942</v>
      </c>
      <c r="D8" s="33">
        <v>58325</v>
      </c>
      <c r="E8" s="8">
        <v>24585</v>
      </c>
      <c r="F8" s="8">
        <v>32807</v>
      </c>
      <c r="G8" s="33">
        <f t="shared" si="0"/>
        <v>709659</v>
      </c>
    </row>
    <row r="9" spans="1:7" ht="12.75">
      <c r="A9" s="10">
        <v>107</v>
      </c>
      <c r="B9" s="18" t="s">
        <v>209</v>
      </c>
      <c r="C9" s="11">
        <v>618564</v>
      </c>
      <c r="D9" s="40">
        <v>13034</v>
      </c>
      <c r="E9" s="11">
        <v>50434</v>
      </c>
      <c r="F9" s="11">
        <v>38813</v>
      </c>
      <c r="G9" s="40">
        <f t="shared" si="0"/>
        <v>720845</v>
      </c>
    </row>
    <row r="10" spans="1:7" ht="12.75" customHeight="1">
      <c r="A10" s="140" t="s">
        <v>17</v>
      </c>
      <c r="B10" s="141"/>
      <c r="C10" s="19">
        <f>SUM(C4:C9)</f>
        <v>2816153</v>
      </c>
      <c r="D10" s="93">
        <f>SUM(D4:D9)</f>
        <v>127269</v>
      </c>
      <c r="E10" s="19">
        <f>SUM(E4:E9)</f>
        <v>240904</v>
      </c>
      <c r="F10" s="41">
        <f>SUM(F4:F9)</f>
        <v>161186</v>
      </c>
      <c r="G10" s="43">
        <f>SUM(G4:G9)</f>
        <v>3345512</v>
      </c>
    </row>
    <row r="11" spans="1:7" ht="12.75">
      <c r="A11" s="15">
        <v>62</v>
      </c>
      <c r="B11" s="16" t="s">
        <v>18</v>
      </c>
      <c r="C11" s="5">
        <v>1176</v>
      </c>
      <c r="D11" s="39">
        <v>0</v>
      </c>
      <c r="E11" s="5">
        <v>9</v>
      </c>
      <c r="F11" s="5">
        <v>309</v>
      </c>
      <c r="G11" s="39">
        <f aca="true" t="shared" si="1" ref="G11:G16">SUM(C11:F11)</f>
        <v>1494</v>
      </c>
    </row>
    <row r="12" spans="1:7" ht="12.75">
      <c r="A12" s="7">
        <v>63</v>
      </c>
      <c r="B12" s="17" t="s">
        <v>210</v>
      </c>
      <c r="C12" s="8">
        <v>11708</v>
      </c>
      <c r="D12" s="33">
        <v>56</v>
      </c>
      <c r="E12" s="8">
        <v>393</v>
      </c>
      <c r="F12" s="8">
        <v>10689</v>
      </c>
      <c r="G12" s="33">
        <f t="shared" si="1"/>
        <v>22846</v>
      </c>
    </row>
    <row r="13" spans="1:7" ht="12.75">
      <c r="A13" s="7">
        <v>65</v>
      </c>
      <c r="B13" s="17" t="s">
        <v>19</v>
      </c>
      <c r="C13" s="8">
        <v>18550</v>
      </c>
      <c r="D13" s="33">
        <v>46</v>
      </c>
      <c r="E13" s="8">
        <v>1326</v>
      </c>
      <c r="F13" s="8">
        <v>6706</v>
      </c>
      <c r="G13" s="33">
        <f t="shared" si="1"/>
        <v>26628</v>
      </c>
    </row>
    <row r="14" spans="1:7" ht="12.75">
      <c r="A14" s="7">
        <v>68</v>
      </c>
      <c r="B14" s="17" t="s">
        <v>20</v>
      </c>
      <c r="C14" s="8">
        <v>4501</v>
      </c>
      <c r="D14" s="33">
        <v>9</v>
      </c>
      <c r="E14" s="8">
        <v>70</v>
      </c>
      <c r="F14" s="8">
        <v>704</v>
      </c>
      <c r="G14" s="33">
        <f t="shared" si="1"/>
        <v>5284</v>
      </c>
    </row>
    <row r="15" spans="1:7" ht="12.75">
      <c r="A15" s="7">
        <v>76</v>
      </c>
      <c r="B15" s="17" t="s">
        <v>211</v>
      </c>
      <c r="C15" s="8">
        <v>18669</v>
      </c>
      <c r="D15" s="33">
        <v>119</v>
      </c>
      <c r="E15" s="8">
        <v>802</v>
      </c>
      <c r="F15" s="8">
        <v>7848</v>
      </c>
      <c r="G15" s="33">
        <f t="shared" si="1"/>
        <v>27438</v>
      </c>
    </row>
    <row r="16" spans="1:7" ht="12.75">
      <c r="A16" s="10">
        <v>94</v>
      </c>
      <c r="B16" s="18" t="s">
        <v>21</v>
      </c>
      <c r="C16" s="11">
        <v>1877</v>
      </c>
      <c r="D16" s="40">
        <v>0</v>
      </c>
      <c r="E16" s="11">
        <v>0</v>
      </c>
      <c r="F16" s="11">
        <v>47</v>
      </c>
      <c r="G16" s="40">
        <f t="shared" si="1"/>
        <v>1924</v>
      </c>
    </row>
    <row r="17" spans="1:7" ht="12.75" customHeight="1">
      <c r="A17" s="142" t="s">
        <v>22</v>
      </c>
      <c r="B17" s="143"/>
      <c r="C17" s="21">
        <f>SUM(C11:C16)</f>
        <v>56481</v>
      </c>
      <c r="D17" s="94">
        <f>SUM(D11:D16)</f>
        <v>230</v>
      </c>
      <c r="E17" s="21">
        <f>SUM(E11:E16)</f>
        <v>2600</v>
      </c>
      <c r="F17" s="44">
        <f>SUM(F11:F16)</f>
        <v>26303</v>
      </c>
      <c r="G17" s="46">
        <f>SUM(G11:G16)</f>
        <v>85614</v>
      </c>
    </row>
    <row r="18" spans="1:7" ht="12.75" customHeight="1">
      <c r="A18" s="180" t="s">
        <v>23</v>
      </c>
      <c r="B18" s="168"/>
      <c r="C18" s="23">
        <f>+C17+C10</f>
        <v>2872634</v>
      </c>
      <c r="D18" s="95">
        <f>+D17+D10</f>
        <v>127499</v>
      </c>
      <c r="E18" s="23">
        <f>+E17+E10</f>
        <v>243504</v>
      </c>
      <c r="F18" s="47">
        <f>+F17+F10</f>
        <v>187489</v>
      </c>
      <c r="G18" s="49">
        <f>+G17+G10</f>
        <v>3431126</v>
      </c>
    </row>
    <row r="19" spans="1:7" ht="12.75" customHeight="1">
      <c r="A19" s="147" t="s">
        <v>34</v>
      </c>
      <c r="B19" s="148"/>
      <c r="C19" s="25">
        <f>+C18/$G$18</f>
        <v>0.8372277788690943</v>
      </c>
      <c r="D19" s="25">
        <f>+D18/$G$18</f>
        <v>0.037159521393268564</v>
      </c>
      <c r="E19" s="25">
        <f>+E18/$G$18</f>
        <v>0.07096912208994947</v>
      </c>
      <c r="F19" s="50">
        <f>+F18/$G$18</f>
        <v>0.054643577647687666</v>
      </c>
      <c r="G19" s="26">
        <f>+G18/$G$18</f>
        <v>1</v>
      </c>
    </row>
    <row r="20" spans="1:7" ht="12.75" customHeight="1">
      <c r="A20" s="198" t="s">
        <v>207</v>
      </c>
      <c r="B20" s="199"/>
      <c r="C20" s="199"/>
      <c r="D20" s="199"/>
      <c r="E20" s="199"/>
      <c r="F20" s="199"/>
      <c r="G20" s="200"/>
    </row>
    <row r="21" spans="1:7" ht="12.75">
      <c r="A21" s="197"/>
      <c r="B21" s="153"/>
      <c r="C21" s="153"/>
      <c r="D21" s="153"/>
      <c r="E21" s="153"/>
      <c r="F21" s="153"/>
      <c r="G21" s="154"/>
    </row>
    <row r="24" ht="12.75">
      <c r="B24" s="70" t="s">
        <v>161</v>
      </c>
    </row>
  </sheetData>
  <sheetProtection/>
  <mergeCells count="8">
    <mergeCell ref="A21:G21"/>
    <mergeCell ref="A19:B19"/>
    <mergeCell ref="A1:G1"/>
    <mergeCell ref="A2:G2"/>
    <mergeCell ref="A18:B18"/>
    <mergeCell ref="A10:B10"/>
    <mergeCell ref="A17:B17"/>
    <mergeCell ref="A20:G20"/>
  </mergeCells>
  <hyperlinks>
    <hyperlink ref="I1" location="Indice!A2" display="Volver"/>
    <hyperlink ref="B24" location="Indice!A2" display="Volver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rpoblete</dc:creator>
  <cp:keywords/>
  <dc:description/>
  <cp:lastModifiedBy>Jorge Neira</cp:lastModifiedBy>
  <cp:lastPrinted>2016-04-27T13:51:39Z</cp:lastPrinted>
  <dcterms:created xsi:type="dcterms:W3CDTF">2008-09-10T15:23:48Z</dcterms:created>
  <dcterms:modified xsi:type="dcterms:W3CDTF">2020-04-14T16:45:30Z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